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th2\Documents\EKOKOM - čtvrtletní podklady\2024\"/>
    </mc:Choice>
  </mc:AlternateContent>
  <xr:revisionPtr revIDLastSave="0" documentId="8_{2305DC4B-35E1-44BF-BCEF-C5B47733DEFA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01 - Info" sheetId="10" r:id="rId1"/>
    <sheet name="02 - Výtěžnost" sheetId="2" r:id="rId2"/>
    <sheet name="03 - Množství" sheetId="11" r:id="rId3"/>
    <sheet name="Data_01" sheetId="3" state="hidden" r:id="rId4"/>
    <sheet name="Data_02_Nádoby z výkazu" sheetId="4" state="hidden" r:id="rId5"/>
    <sheet name="Data_02_Nádoby zapůjčené" sheetId="5" state="hidden" r:id="rId6"/>
    <sheet name="Data_03_Množství" sheetId="6" state="hidden" r:id="rId7"/>
    <sheet name="Data_04_Výtěžnost" sheetId="7" state="hidden" r:id="rId8"/>
    <sheet name="Data_05_počet obyvatel" sheetId="9" state="hidden" r:id="rId9"/>
    <sheet name="Data_06_Měrná hmotnost" sheetId="16" state="hidden" r:id="rId10"/>
    <sheet name="Data_07_dostupnost sběrné sítě" sheetId="19" state="hidden" r:id="rId11"/>
  </sheets>
  <definedNames>
    <definedName name="_xlnm.Print_Titles" localSheetId="1">'02 - Výtěžnost'!$1:$1</definedName>
    <definedName name="_xlnm.Print_Area" localSheetId="1">'02 - Výtěžnost'!$A$1:$H$87</definedName>
    <definedName name="_xlnm.Print_Area" localSheetId="9">'Data_06_Měrná hmotnost'!$A$1:$F$23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1" l="1"/>
  <c r="G36" i="11"/>
  <c r="F36" i="11"/>
  <c r="E36" i="11"/>
  <c r="D36" i="11"/>
  <c r="C36" i="11"/>
  <c r="B36" i="11"/>
  <c r="A36" i="11"/>
  <c r="H27" i="11"/>
  <c r="H26" i="11"/>
  <c r="H25" i="11"/>
  <c r="H24" i="11"/>
  <c r="H23" i="11"/>
  <c r="H22" i="11"/>
  <c r="H21" i="11"/>
  <c r="H20" i="11"/>
  <c r="H19" i="11"/>
  <c r="H18" i="11"/>
  <c r="H14" i="11"/>
  <c r="H13" i="11"/>
  <c r="H12" i="11"/>
  <c r="H11" i="11"/>
  <c r="H10" i="11"/>
  <c r="H9" i="11"/>
  <c r="H8" i="11"/>
  <c r="H7" i="11"/>
  <c r="H6" i="11"/>
  <c r="H5" i="11"/>
  <c r="H8" i="2"/>
  <c r="H7" i="2"/>
  <c r="H6" i="2"/>
  <c r="H5" i="2"/>
  <c r="H4" i="2"/>
  <c r="H3" i="2"/>
  <c r="H31" i="2"/>
  <c r="H30" i="2"/>
  <c r="H29" i="2"/>
  <c r="H28" i="2"/>
  <c r="H27" i="2"/>
  <c r="H26" i="2"/>
  <c r="H86" i="2"/>
  <c r="H85" i="2"/>
  <c r="H84" i="2"/>
  <c r="H83" i="2"/>
  <c r="H82" i="2"/>
  <c r="H81" i="2"/>
  <c r="H80" i="2"/>
  <c r="H79" i="2"/>
  <c r="H78" i="2"/>
  <c r="H52" i="2"/>
  <c r="H57" i="2"/>
  <c r="H56" i="2"/>
  <c r="H55" i="2"/>
  <c r="H54" i="2"/>
  <c r="H53" i="2"/>
  <c r="G27" i="11" l="1"/>
  <c r="G26" i="11"/>
  <c r="G25" i="11"/>
  <c r="G24" i="11"/>
  <c r="G23" i="11"/>
  <c r="G22" i="11"/>
  <c r="G21" i="11"/>
  <c r="G20" i="11"/>
  <c r="G19" i="11"/>
  <c r="G18" i="11"/>
  <c r="F27" i="11"/>
  <c r="F26" i="11"/>
  <c r="F25" i="11"/>
  <c r="F24" i="11"/>
  <c r="F23" i="11"/>
  <c r="F22" i="11"/>
  <c r="F21" i="11"/>
  <c r="F20" i="11"/>
  <c r="F19" i="11"/>
  <c r="F18" i="11"/>
  <c r="F14" i="11"/>
  <c r="F13" i="11"/>
  <c r="F12" i="11"/>
  <c r="F11" i="11"/>
  <c r="F10" i="11"/>
  <c r="F9" i="11"/>
  <c r="F8" i="11"/>
  <c r="F7" i="11"/>
  <c r="F6" i="11"/>
  <c r="F5" i="11"/>
  <c r="H35" i="11" l="1"/>
  <c r="H34" i="11"/>
  <c r="H33" i="11"/>
  <c r="H32" i="11"/>
  <c r="H31" i="11"/>
  <c r="B17" i="10" l="1"/>
  <c r="G86" i="2" l="1"/>
  <c r="F86" i="2"/>
  <c r="E86" i="2"/>
  <c r="D86" i="2"/>
  <c r="C86" i="2"/>
  <c r="B86" i="2"/>
  <c r="G85" i="2"/>
  <c r="F85" i="2"/>
  <c r="E85" i="2"/>
  <c r="D85" i="2"/>
  <c r="C85" i="2"/>
  <c r="B85" i="2"/>
  <c r="G84" i="2"/>
  <c r="F84" i="2"/>
  <c r="E84" i="2"/>
  <c r="D84" i="2"/>
  <c r="C84" i="2"/>
  <c r="B84" i="2"/>
  <c r="G83" i="2"/>
  <c r="F83" i="2"/>
  <c r="E83" i="2"/>
  <c r="D83" i="2"/>
  <c r="C83" i="2"/>
  <c r="B83" i="2"/>
  <c r="G82" i="2"/>
  <c r="F82" i="2"/>
  <c r="E82" i="2"/>
  <c r="D82" i="2"/>
  <c r="C82" i="2"/>
  <c r="B82" i="2"/>
  <c r="G81" i="2"/>
  <c r="F81" i="2"/>
  <c r="E81" i="2"/>
  <c r="D81" i="2"/>
  <c r="C81" i="2"/>
  <c r="B81" i="2"/>
  <c r="G80" i="2"/>
  <c r="F80" i="2"/>
  <c r="E80" i="2"/>
  <c r="D80" i="2"/>
  <c r="C80" i="2"/>
  <c r="B80" i="2"/>
  <c r="G79" i="2"/>
  <c r="F79" i="2"/>
  <c r="E79" i="2"/>
  <c r="D79" i="2"/>
  <c r="C79" i="2"/>
  <c r="B79" i="2"/>
  <c r="A86" i="2"/>
  <c r="A85" i="2"/>
  <c r="A84" i="2"/>
  <c r="A83" i="2"/>
  <c r="A82" i="2"/>
  <c r="A81" i="2"/>
  <c r="A80" i="2"/>
  <c r="A79" i="2"/>
  <c r="B78" i="2"/>
  <c r="C78" i="2"/>
  <c r="D78" i="2"/>
  <c r="E78" i="2"/>
  <c r="F78" i="2"/>
  <c r="G78" i="2"/>
  <c r="A78" i="2"/>
  <c r="A77" i="2"/>
  <c r="A17" i="7" l="1"/>
  <c r="A9" i="7"/>
  <c r="B16" i="10"/>
  <c r="B18" i="10" l="1"/>
  <c r="A1" i="10" l="1"/>
  <c r="A32" i="11" l="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D31" i="11"/>
  <c r="E31" i="11"/>
  <c r="F31" i="11"/>
  <c r="G31" i="11"/>
  <c r="C31" i="11"/>
  <c r="B31" i="11"/>
  <c r="A31" i="11"/>
  <c r="D30" i="11" s="1"/>
  <c r="A19" i="11"/>
  <c r="B19" i="11"/>
  <c r="C19" i="11"/>
  <c r="D19" i="11"/>
  <c r="E19" i="11"/>
  <c r="A20" i="11"/>
  <c r="B20" i="11"/>
  <c r="C20" i="11"/>
  <c r="D20" i="11"/>
  <c r="E20" i="11"/>
  <c r="A21" i="11"/>
  <c r="B21" i="11"/>
  <c r="C21" i="11"/>
  <c r="D21" i="11"/>
  <c r="E21" i="11"/>
  <c r="A22" i="11"/>
  <c r="B22" i="11"/>
  <c r="C22" i="11"/>
  <c r="D22" i="11"/>
  <c r="E22" i="11"/>
  <c r="A23" i="11"/>
  <c r="B23" i="11"/>
  <c r="C23" i="11"/>
  <c r="D23" i="11"/>
  <c r="E23" i="11"/>
  <c r="A24" i="11"/>
  <c r="B24" i="11"/>
  <c r="C24" i="11"/>
  <c r="D24" i="11"/>
  <c r="E24" i="11"/>
  <c r="A25" i="11"/>
  <c r="B25" i="11"/>
  <c r="C25" i="11"/>
  <c r="D25" i="11"/>
  <c r="E25" i="11"/>
  <c r="A26" i="11"/>
  <c r="B26" i="11"/>
  <c r="C26" i="11"/>
  <c r="D26" i="11"/>
  <c r="E26" i="11"/>
  <c r="A27" i="11"/>
  <c r="B27" i="11"/>
  <c r="C27" i="11"/>
  <c r="D27" i="11"/>
  <c r="E27" i="11"/>
  <c r="E18" i="11"/>
  <c r="D18" i="11"/>
  <c r="C18" i="11"/>
  <c r="B18" i="11"/>
  <c r="A18" i="11"/>
  <c r="G6" i="11"/>
  <c r="G7" i="11"/>
  <c r="G8" i="11"/>
  <c r="G9" i="11"/>
  <c r="G10" i="11"/>
  <c r="G11" i="11"/>
  <c r="G12" i="11"/>
  <c r="G13" i="11"/>
  <c r="G14" i="11"/>
  <c r="G5" i="11"/>
  <c r="E6" i="11"/>
  <c r="E7" i="11"/>
  <c r="E8" i="11"/>
  <c r="E9" i="11"/>
  <c r="E10" i="11"/>
  <c r="E11" i="11"/>
  <c r="E12" i="11"/>
  <c r="E13" i="11"/>
  <c r="E14" i="11"/>
  <c r="E5" i="11"/>
  <c r="D6" i="11"/>
  <c r="D7" i="11"/>
  <c r="D8" i="11"/>
  <c r="D9" i="11"/>
  <c r="D10" i="11"/>
  <c r="D11" i="11"/>
  <c r="D12" i="11"/>
  <c r="D13" i="11"/>
  <c r="D14" i="11"/>
  <c r="D5" i="11"/>
  <c r="C6" i="11"/>
  <c r="C7" i="11"/>
  <c r="C8" i="11"/>
  <c r="C9" i="11"/>
  <c r="C10" i="11"/>
  <c r="C11" i="11"/>
  <c r="C12" i="11"/>
  <c r="C13" i="11"/>
  <c r="C14" i="11"/>
  <c r="C5" i="11"/>
  <c r="B6" i="11"/>
  <c r="B7" i="11"/>
  <c r="B8" i="11"/>
  <c r="B9" i="11"/>
  <c r="B10" i="11"/>
  <c r="B11" i="11"/>
  <c r="B12" i="11"/>
  <c r="B13" i="11"/>
  <c r="B14" i="11"/>
  <c r="B5" i="11"/>
  <c r="A6" i="11"/>
  <c r="A7" i="11"/>
  <c r="A8" i="11"/>
  <c r="A9" i="11"/>
  <c r="A10" i="11"/>
  <c r="A11" i="11"/>
  <c r="A12" i="11"/>
  <c r="A13" i="11"/>
  <c r="A14" i="11"/>
  <c r="A5" i="11"/>
  <c r="A1" i="11"/>
  <c r="A20" i="10"/>
  <c r="B3" i="10"/>
  <c r="B4" i="10"/>
  <c r="B15" i="10"/>
  <c r="B14" i="10"/>
  <c r="B5" i="10"/>
  <c r="B13" i="10"/>
  <c r="B12" i="10"/>
  <c r="B11" i="10"/>
  <c r="B10" i="10"/>
  <c r="B9" i="10"/>
  <c r="B8" i="10"/>
  <c r="B7" i="10"/>
  <c r="B6" i="10"/>
  <c r="A1" i="2" l="1"/>
  <c r="A52" i="2"/>
  <c r="B52" i="2"/>
  <c r="C52" i="2"/>
  <c r="D52" i="2"/>
  <c r="E52" i="2"/>
  <c r="F52" i="2"/>
  <c r="G52" i="2"/>
  <c r="A53" i="2"/>
  <c r="F53" i="2"/>
  <c r="G53" i="2"/>
  <c r="A54" i="2"/>
  <c r="A55" i="2"/>
  <c r="B55" i="2"/>
  <c r="A56" i="2"/>
  <c r="A57" i="2"/>
  <c r="B57" i="2"/>
  <c r="C57" i="2"/>
  <c r="D57" i="2"/>
  <c r="A51" i="2"/>
  <c r="B53" i="2"/>
  <c r="C53" i="2"/>
  <c r="D53" i="2"/>
  <c r="E53" i="2"/>
  <c r="B54" i="2"/>
  <c r="C54" i="2"/>
  <c r="D54" i="2"/>
  <c r="E54" i="2"/>
  <c r="F54" i="2"/>
  <c r="G54" i="2"/>
  <c r="C55" i="2"/>
  <c r="D55" i="2"/>
  <c r="E55" i="2"/>
  <c r="F55" i="2"/>
  <c r="G55" i="2"/>
  <c r="B56" i="2"/>
  <c r="C56" i="2"/>
  <c r="D56" i="2"/>
  <c r="E56" i="2"/>
  <c r="F56" i="2"/>
  <c r="G56" i="2"/>
  <c r="E57" i="2"/>
  <c r="F57" i="2"/>
  <c r="G57" i="2"/>
  <c r="A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2" i="2"/>
  <c r="A3" i="2"/>
  <c r="B3" i="2"/>
  <c r="C3" i="2"/>
  <c r="D3" i="2"/>
  <c r="E3" i="2"/>
  <c r="F3" i="2"/>
  <c r="G3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</calcChain>
</file>

<file path=xl/sharedStrings.xml><?xml version="1.0" encoding="utf-8"?>
<sst xmlns="http://schemas.openxmlformats.org/spreadsheetml/2006/main" count="309" uniqueCount="160">
  <si>
    <t>Název obce</t>
  </si>
  <si>
    <t>evidenční číslo obce</t>
  </si>
  <si>
    <t>název vykazující firmy</t>
  </si>
  <si>
    <t>název fakturující firmy</t>
  </si>
  <si>
    <t xml:space="preserve">počet obyvatel </t>
  </si>
  <si>
    <t>Kraj</t>
  </si>
  <si>
    <t>Obec s RP</t>
  </si>
  <si>
    <t>komodita</t>
  </si>
  <si>
    <t>celkem</t>
  </si>
  <si>
    <t xml:space="preserve">veřejná sběrná síť </t>
  </si>
  <si>
    <t>rok</t>
  </si>
  <si>
    <t>papír</t>
  </si>
  <si>
    <t>plast</t>
  </si>
  <si>
    <t xml:space="preserve">rok </t>
  </si>
  <si>
    <t>nápojový karton</t>
  </si>
  <si>
    <t>sběrné dvory , sběrná místa</t>
  </si>
  <si>
    <t>změna meziroční v %</t>
  </si>
  <si>
    <t>IČO</t>
  </si>
  <si>
    <t>Datum</t>
  </si>
  <si>
    <t>Okres</t>
  </si>
  <si>
    <t>El. adresa pro souhrnný rozpis obcí</t>
  </si>
  <si>
    <t>El. adresa pro výkaznictví OVO</t>
  </si>
  <si>
    <t>Sídlo firmy</t>
  </si>
  <si>
    <t>Starosta / primátor</t>
  </si>
  <si>
    <t>Název pole</t>
  </si>
  <si>
    <t>Hodnota</t>
  </si>
  <si>
    <t>Poznámka</t>
  </si>
  <si>
    <t>Titul, Jméno, Příjmení z aktuálně platné vazby</t>
  </si>
  <si>
    <t>Datum a čas dotazu</t>
  </si>
  <si>
    <t>Ulice, číslo, PSČ, Město, Telefon, E-mail</t>
  </si>
  <si>
    <t>Komodita - kód</t>
  </si>
  <si>
    <t>Komodita - název</t>
  </si>
  <si>
    <t>NK</t>
  </si>
  <si>
    <t>kov</t>
  </si>
  <si>
    <t>Počet pytlů (ks)</t>
  </si>
  <si>
    <t>Objem (litr)</t>
  </si>
  <si>
    <t>Počet instalovaných nádob (ks)</t>
  </si>
  <si>
    <t>Počet vyvezených nádob (ks)</t>
  </si>
  <si>
    <t>Typ nádoby</t>
  </si>
  <si>
    <t>Kód nádoby</t>
  </si>
  <si>
    <t>Typ výsypu</t>
  </si>
  <si>
    <t>Skutečný objem</t>
  </si>
  <si>
    <t>Rok výroby</t>
  </si>
  <si>
    <t>Evidovaný počet</t>
  </si>
  <si>
    <t>Období</t>
  </si>
  <si>
    <t>Papír</t>
  </si>
  <si>
    <t>Plast</t>
  </si>
  <si>
    <t>Kov</t>
  </si>
  <si>
    <t>Rok</t>
  </si>
  <si>
    <t>Skupina</t>
  </si>
  <si>
    <t xml:space="preserve">03-01 Množství jednotlivých komodit v daném území v daném čase (tuny na období) za posledních ukončených 10 let </t>
  </si>
  <si>
    <t xml:space="preserve">03-02 Výtěžnost  jednotlivých komodit v daném území v daném čase (kg/obyv/rok) za posledních ukončených 10 let </t>
  </si>
  <si>
    <t xml:space="preserve">03-03 Výtěžnost dle komodit (kg/ob/rok) a způsobu sběru za ukončený  poslední rok </t>
  </si>
  <si>
    <t>02-01 Přehled nádob/pytlů (ks) celkem</t>
  </si>
  <si>
    <t xml:space="preserve">02-02 Informace o instalovaných nádobách  </t>
  </si>
  <si>
    <t>02-03 Přehled nádob z výpůjček</t>
  </si>
  <si>
    <t>Počet obyvatel</t>
  </si>
  <si>
    <t>05-01 Počet obyvatel obce [obyv.] za posledních 10 let</t>
  </si>
  <si>
    <t>PAP</t>
  </si>
  <si>
    <t>PLNK</t>
  </si>
  <si>
    <t>SKS</t>
  </si>
  <si>
    <t>Název obce:</t>
  </si>
  <si>
    <t>IČO:</t>
  </si>
  <si>
    <t>Kraj:</t>
  </si>
  <si>
    <t>Obec s RP:</t>
  </si>
  <si>
    <t>Evidenční číslo obce:</t>
  </si>
  <si>
    <t>Aktuální počet obyvatel:</t>
  </si>
  <si>
    <t>Název vykazující firmy:</t>
  </si>
  <si>
    <t>Název fakturující firmy:</t>
  </si>
  <si>
    <t>Starosta / primátor:</t>
  </si>
  <si>
    <t>Adresa sídla:</t>
  </si>
  <si>
    <t>Okres:</t>
  </si>
  <si>
    <t>El. adresa pro výkaznictví OVO:</t>
  </si>
  <si>
    <t>El. adresa pro souhrnný rozpis obcí:</t>
  </si>
  <si>
    <t>PAPNK</t>
  </si>
  <si>
    <t>papír ve směsi s nápojovým kartonem</t>
  </si>
  <si>
    <t>PL</t>
  </si>
  <si>
    <t>plast ve směsi s nápojovým kartonem</t>
  </si>
  <si>
    <t>PLKOV</t>
  </si>
  <si>
    <t>plast ve směsi s kovem</t>
  </si>
  <si>
    <t>SKC</t>
  </si>
  <si>
    <t>sklo čiré</t>
  </si>
  <si>
    <t>sklo směsné</t>
  </si>
  <si>
    <t>KOV</t>
  </si>
  <si>
    <t>Aktualizace dat:</t>
  </si>
  <si>
    <t>Sklo celkem</t>
  </si>
  <si>
    <t>SKO</t>
  </si>
  <si>
    <t>sklo celkem</t>
  </si>
  <si>
    <t>Poslední dodaný výkaz</t>
  </si>
  <si>
    <t>Poslední dodaný výkaz:</t>
  </si>
  <si>
    <t>El. adresa pro fakt. podklady</t>
  </si>
  <si>
    <t>E. adresa pro fakt. podklady</t>
  </si>
  <si>
    <t>ostatní způsoby sběru (J,M, V)</t>
  </si>
  <si>
    <t>04-04 Výtěžnost obce [kg/obyv./rok] z posledního dodaného výkazu + předchozích 7 Q</t>
  </si>
  <si>
    <t>04-01 Výtěžnost obce [kg/obyv./rok] z posledního dodaného výkazu + předchozí 4 Q</t>
  </si>
  <si>
    <t>počet obyvatel 
/ instalované sběrné hnízdo</t>
  </si>
  <si>
    <t>kritérium pro 
bonus dle velikosti sídla 
(max obyv/SH) dle sazebníku EKO-KOM</t>
  </si>
  <si>
    <t>(dle metodiky výpočtu výkazu)</t>
  </si>
  <si>
    <t xml:space="preserve">pokud nejsou data, nebo nelze vypočítat - text " nejsou data" </t>
  </si>
  <si>
    <t>obsloužený objem
[l / obyvatel]</t>
  </si>
  <si>
    <t>kritérium pro bonus dle velikosti sídla [min l/obyv] 
dle sazebníku EKO-KOM</t>
  </si>
  <si>
    <t>07-01 Počet obyvatel na instalované sběrné místo za poslední 4 Q</t>
  </si>
  <si>
    <t>07-02 Obsloužený objem ve veřejné sběrné síti [l/obyvatel] za poslední 4 Q</t>
  </si>
  <si>
    <t>07-03 Podíl sběru papíru, plastů, v pytlovém sběru a individuálním sběru [%] za poslední 4 Q</t>
  </si>
  <si>
    <t>podíl sběru papíru, 
plastu, v pytlovém sběru 
a individuálním 
nádobovém sběru</t>
  </si>
  <si>
    <t>kritérium pro 
bonus dle 
sazebníku EKO-KOM</t>
  </si>
  <si>
    <t>PAPPLNKKOV</t>
  </si>
  <si>
    <t>papír ve směsi s nápojovým kartonem a kovem</t>
  </si>
  <si>
    <t>PLNKKOV</t>
  </si>
  <si>
    <t>plast ve směsi s nápojovým kartonem a kovem</t>
  </si>
  <si>
    <t>NKKOV</t>
  </si>
  <si>
    <t>nápojový karton ve směsi s kovem</t>
  </si>
  <si>
    <t>SKSKOV</t>
  </si>
  <si>
    <t>sklo směsné ve směsi s kovem</t>
  </si>
  <si>
    <t>SKCKOV</t>
  </si>
  <si>
    <t>sklo čiré ve směsi s kovem</t>
  </si>
  <si>
    <t>Počet sběrných dvorů a sběrných míst (ks)</t>
  </si>
  <si>
    <t>Počet košů (ks)</t>
  </si>
  <si>
    <t>06-01 Měrná hmotnost  [kg/m3] v nádobovém způsobu sběru z posledního dodaného výkazu + předchozí 4 Q</t>
  </si>
  <si>
    <t>06-02 Měrná hmotnost  [kg/m3] v pytlovém způsobu sběru z posledního dodaného výkazu + předchozí 4 Q</t>
  </si>
  <si>
    <t>06-03 Měrná hmotnost  [kg/m3] v individuálním způsobu sběru z posledního dodaného výkazu + předchozí 4 Q</t>
  </si>
  <si>
    <t>Individuální způsoby sběru (NI)</t>
  </si>
  <si>
    <t>individuální způsob sběru (NI)</t>
  </si>
  <si>
    <t>ostatní způsoby sběru (J, M, V, L)</t>
  </si>
  <si>
    <t>Dřevo</t>
  </si>
  <si>
    <t>2023Q2</t>
  </si>
  <si>
    <t>2023Q3</t>
  </si>
  <si>
    <t>2023Q4</t>
  </si>
  <si>
    <t>14.05.2025 7:59:35</t>
  </si>
  <si>
    <t>Město Fryšták</t>
  </si>
  <si>
    <t>30/0235</t>
  </si>
  <si>
    <t>Zlínský</t>
  </si>
  <si>
    <t>Zlín</t>
  </si>
  <si>
    <t>Technické služby Zlín, s.r.o.</t>
  </si>
  <si>
    <t>nám. Míru, 43, 763 16, Fryšták,577 911 051, podatelna@frystak.cz;podatelna@frystak.cz</t>
  </si>
  <si>
    <t>podatelna@frystak.cz</t>
  </si>
  <si>
    <t>Starosta Ing. Pavel Gálík</t>
  </si>
  <si>
    <t>1.Q 2025</t>
  </si>
  <si>
    <t>ekonom@frystak.cz;podatelna@frystak.cz;ucetni@frystak.cz</t>
  </si>
  <si>
    <t>Sklo směsné</t>
  </si>
  <si>
    <t>KS</t>
  </si>
  <si>
    <t>Sklo čiré</t>
  </si>
  <si>
    <t>K-S-GC 2150</t>
  </si>
  <si>
    <t>Spodní výsyp</t>
  </si>
  <si>
    <t>K-S-GC 2500</t>
  </si>
  <si>
    <t>K-S-GW 1200</t>
  </si>
  <si>
    <t>K-S-GW 1500</t>
  </si>
  <si>
    <t>K-S-GW 2150</t>
  </si>
  <si>
    <t>Nápojový karton</t>
  </si>
  <si>
    <t>Kovy</t>
  </si>
  <si>
    <t>Sklo</t>
  </si>
  <si>
    <t>2024Q1</t>
  </si>
  <si>
    <t>2024Q2</t>
  </si>
  <si>
    <t>2024Q3</t>
  </si>
  <si>
    <t>2024Q4</t>
  </si>
  <si>
    <t>2025Q1</t>
  </si>
  <si>
    <t>vel.skupina 2001 - 5000</t>
  </si>
  <si>
    <t>ORP Zlín</t>
  </si>
  <si>
    <t xml:space="preserve">ČR </t>
  </si>
  <si>
    <t>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</si>
</sst>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0" xfId="0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0" fillId="0" borderId="11" xfId="0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10" xfId="0" applyFill="1" applyBorder="1"/>
    <xf numFmtId="4" fontId="0" fillId="4" borderId="1" xfId="0" applyNumberFormat="1" applyFill="1" applyBorder="1" applyAlignment="1">
      <alignment horizontal="right" indent="1"/>
    </xf>
    <xf numFmtId="4" fontId="0" fillId="4" borderId="10" xfId="0" applyNumberFormat="1" applyFill="1" applyBorder="1" applyAlignment="1">
      <alignment horizontal="right" indent="1"/>
    </xf>
    <xf numFmtId="0" fontId="0" fillId="4" borderId="3" xfId="0" applyFill="1" applyBorder="1" applyAlignment="1">
      <alignment horizontal="left" indent="1"/>
    </xf>
    <xf numFmtId="0" fontId="0" fillId="4" borderId="5" xfId="0" applyFill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5" fillId="0" borderId="0" xfId="0" applyFont="1" applyAlignment="1">
      <alignment vertic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indent="1"/>
    </xf>
    <xf numFmtId="164" fontId="0" fillId="0" borderId="10" xfId="0" applyNumberFormat="1" applyBorder="1" applyAlignment="1">
      <alignment horizontal="right" vertical="center" indent="1"/>
    </xf>
    <xf numFmtId="49" fontId="0" fillId="0" borderId="1" xfId="0" applyNumberFormat="1" applyBorder="1" applyAlignment="1">
      <alignment horizontal="left" vertical="center" indent="1"/>
    </xf>
    <xf numFmtId="3" fontId="0" fillId="0" borderId="1" xfId="0" applyNumberFormat="1" applyBorder="1" applyAlignment="1">
      <alignment horizontal="right" vertical="center" indent="1"/>
    </xf>
    <xf numFmtId="49" fontId="0" fillId="0" borderId="15" xfId="0" applyNumberFormat="1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 indent="1"/>
    </xf>
    <xf numFmtId="0" fontId="0" fillId="0" borderId="18" xfId="0" applyBorder="1" applyAlignment="1">
      <alignment horizontal="center"/>
    </xf>
    <xf numFmtId="3" fontId="0" fillId="0" borderId="17" xfId="0" applyNumberFormat="1" applyBorder="1" applyAlignment="1">
      <alignment horizontal="right" vertical="center" indent="1"/>
    </xf>
    <xf numFmtId="0" fontId="0" fillId="0" borderId="4" xfId="0" applyBorder="1" applyAlignment="1">
      <alignment horizontal="left" vertical="center" wrapText="1" indent="1"/>
    </xf>
    <xf numFmtId="3" fontId="0" fillId="0" borderId="4" xfId="0" applyNumberFormat="1" applyBorder="1" applyAlignment="1">
      <alignment horizontal="left" vertical="center" indent="1"/>
    </xf>
    <xf numFmtId="0" fontId="3" fillId="2" borderId="20" xfId="0" applyFont="1" applyFill="1" applyBorder="1" applyAlignment="1">
      <alignment horizontal="left" vertical="center" indent="1"/>
    </xf>
    <xf numFmtId="0" fontId="3" fillId="2" borderId="21" xfId="0" applyFont="1" applyFill="1" applyBorder="1" applyAlignment="1">
      <alignment horizontal="left" vertical="center" indent="1"/>
    </xf>
    <xf numFmtId="0" fontId="3" fillId="2" borderId="22" xfId="0" applyFont="1" applyFill="1" applyBorder="1" applyAlignment="1">
      <alignment horizontal="left" vertical="center" indent="1"/>
    </xf>
    <xf numFmtId="165" fontId="0" fillId="0" borderId="1" xfId="0" applyNumberFormat="1" applyBorder="1" applyAlignment="1">
      <alignment horizontal="right" indent="1"/>
    </xf>
    <xf numFmtId="165" fontId="0" fillId="0" borderId="10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vertical="center" indent="1"/>
    </xf>
    <xf numFmtId="165" fontId="0" fillId="0" borderId="10" xfId="0" applyNumberFormat="1" applyBorder="1" applyAlignment="1">
      <alignment horizontal="right" vertical="center" indent="1"/>
    </xf>
    <xf numFmtId="0" fontId="0" fillId="0" borderId="23" xfId="0" applyBorder="1" applyAlignment="1">
      <alignment horizontal="left" vertical="center" indent="1"/>
    </xf>
    <xf numFmtId="0" fontId="0" fillId="4" borderId="24" xfId="0" applyFill="1" applyBorder="1" applyAlignment="1">
      <alignment horizontal="left" indent="1"/>
    </xf>
    <xf numFmtId="4" fontId="0" fillId="4" borderId="17" xfId="0" applyNumberFormat="1" applyFill="1" applyBorder="1" applyAlignment="1">
      <alignment horizontal="right" indent="1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 inden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3" fillId="2" borderId="2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165" fontId="0" fillId="0" borderId="26" xfId="0" applyNumberFormat="1" applyBorder="1" applyAlignment="1">
      <alignment horizontal="right" vertical="center" indent="1"/>
    </xf>
    <xf numFmtId="165" fontId="0" fillId="0" borderId="27" xfId="0" applyNumberFormat="1" applyBorder="1" applyAlignment="1">
      <alignment horizontal="right" vertical="center" indent="1"/>
    </xf>
    <xf numFmtId="0" fontId="3" fillId="2" borderId="28" xfId="0" applyFont="1" applyFill="1" applyBorder="1" applyAlignment="1">
      <alignment horizontal="center" vertical="center"/>
    </xf>
    <xf numFmtId="164" fontId="0" fillId="0" borderId="26" xfId="0" applyNumberFormat="1" applyBorder="1" applyAlignment="1">
      <alignment horizontal="right" vertical="center" indent="1"/>
    </xf>
    <xf numFmtId="164" fontId="0" fillId="0" borderId="27" xfId="0" applyNumberFormat="1" applyBorder="1" applyAlignment="1">
      <alignment horizontal="right" vertical="center" indent="1"/>
    </xf>
    <xf numFmtId="4" fontId="0" fillId="4" borderId="26" xfId="0" applyNumberFormat="1" applyFill="1" applyBorder="1" applyAlignment="1">
      <alignment horizontal="right" indent="1"/>
    </xf>
    <xf numFmtId="4" fontId="0" fillId="4" borderId="29" xfId="0" applyNumberFormat="1" applyFill="1" applyBorder="1" applyAlignment="1">
      <alignment horizontal="right" indent="1"/>
    </xf>
    <xf numFmtId="4" fontId="0" fillId="4" borderId="27" xfId="0" applyNumberFormat="1" applyFill="1" applyBorder="1" applyAlignment="1">
      <alignment horizontal="right" indent="1"/>
    </xf>
    <xf numFmtId="165" fontId="0" fillId="0" borderId="26" xfId="0" applyNumberFormat="1" applyBorder="1" applyAlignment="1">
      <alignment horizontal="right" indent="1"/>
    </xf>
    <xf numFmtId="165" fontId="0" fillId="0" borderId="27" xfId="0" applyNumberFormat="1" applyBorder="1" applyAlignment="1">
      <alignment horizontal="right" indent="1"/>
    </xf>
    <xf numFmtId="0" fontId="0" fillId="0" borderId="30" xfId="0" applyBorder="1" applyAlignment="1">
      <alignment horizontal="center" vertical="center"/>
    </xf>
    <xf numFmtId="49" fontId="0" fillId="0" borderId="31" xfId="0" applyNumberFormat="1" applyBorder="1" applyAlignment="1">
      <alignment horizontal="left" vertical="center" indent="1"/>
    </xf>
    <xf numFmtId="165" fontId="0" fillId="0" borderId="31" xfId="0" applyNumberFormat="1" applyBorder="1" applyAlignment="1">
      <alignment horizontal="right" vertical="center" indent="1"/>
    </xf>
    <xf numFmtId="165" fontId="0" fillId="0" borderId="32" xfId="0" applyNumberFormat="1" applyBorder="1" applyAlignment="1">
      <alignment horizontal="right" vertical="center" indent="1"/>
    </xf>
    <xf numFmtId="0" fontId="0" fillId="0" borderId="32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165" fontId="7" fillId="5" borderId="1" xfId="1" applyNumberForma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19" xfId="0" applyFont="1" applyBorder="1" applyAlignment="1">
      <alignment horizontal="left" vertical="center" indent="1"/>
    </xf>
    <xf numFmtId="0" fontId="1" fillId="0" borderId="19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/>
    </xf>
  </cellXfs>
  <cellStyles count="2">
    <cellStyle name="Normální" xfId="0" builtinId="0"/>
    <cellStyle name="Špatně" xfId="1" builtinId="27"/>
  </cellStyles>
  <dxfs count="3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center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0" indent="1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i/>
      </font>
      <border outline="0">
        <left style="thin">
          <color indexed="64"/>
        </left>
      </border>
    </dxf>
    <dxf>
      <fill>
        <patternFill patternType="solid">
          <fgColor indexed="64"/>
          <bgColor theme="4" tint="0.79998168889431442"/>
        </patternFill>
      </fill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'Data_05_počet obyvatel'!$B$2</c:f>
              <c:strCache>
                <c:ptCount val="1"/>
                <c:pt idx="0">
                  <c:v>Počet obyvatel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'Data_05_počet obyvatel'!$A$3:$A$12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'Data_05_počet obyvatel'!$B$3:$B$12</c:f>
              <c:numCache>
                <c:formatCode>#,##0.00</c:formatCode>
                <c:ptCount val="10"/>
                <c:pt idx="0">
                  <c:v>3715</c:v>
                </c:pt>
                <c:pt idx="1">
                  <c:v>3709</c:v>
                </c:pt>
                <c:pt idx="2">
                  <c:v>3701</c:v>
                </c:pt>
                <c:pt idx="3">
                  <c:v>3704</c:v>
                </c:pt>
                <c:pt idx="4">
                  <c:v>3697</c:v>
                </c:pt>
                <c:pt idx="5">
                  <c:v>3684</c:v>
                </c:pt>
                <c:pt idx="6">
                  <c:v>3718</c:v>
                </c:pt>
                <c:pt idx="7">
                  <c:v>3729</c:v>
                </c:pt>
                <c:pt idx="8">
                  <c:v>3800</c:v>
                </c:pt>
                <c:pt idx="9">
                  <c:v>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C-4C01-97B4-C050C199B8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0380928"/>
        <c:axId val="80611008"/>
      </c:barChart>
      <c:catAx>
        <c:axId val="80380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0611008"/>
        <c:crosses val="autoZero"/>
        <c:auto val="1"/>
        <c:lblAlgn val="ctr"/>
        <c:lblOffset val="100"/>
        <c:noMultiLvlLbl val="0"/>
      </c:catAx>
      <c:valAx>
        <c:axId val="8061100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03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'02 - Výtěžnost'!$B$3</c:f>
              <c:strCache>
                <c:ptCount val="1"/>
                <c:pt idx="0">
                  <c:v>Papír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Data_04_Výtěžnost!$A$3:$A$7</c:f>
              <c:strCache>
                <c:ptCount val="5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</c:strCache>
            </c:strRef>
          </c:cat>
          <c:val>
            <c:numRef>
              <c:f>'02 - Výtěžnost'!$B$4:$B$8</c:f>
              <c:numCache>
                <c:formatCode>#\ ##0.0</c:formatCode>
                <c:ptCount val="5"/>
                <c:pt idx="0">
                  <c:v>4.4340349999999997</c:v>
                </c:pt>
                <c:pt idx="1">
                  <c:v>8.6807180000000006</c:v>
                </c:pt>
                <c:pt idx="2">
                  <c:v>15.029923999999999</c:v>
                </c:pt>
                <c:pt idx="3">
                  <c:v>19.911527</c:v>
                </c:pt>
                <c:pt idx="4">
                  <c:v>20.650532999999999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5-443D-9689-DA79DF5565CE}"/>
            </c:ext>
          </c:extLst>
        </c:ser>
        <c:ser>
          <c:idx val="2"/>
          <c:order val="1"/>
          <c:tx>
            <c:strRef>
              <c:f>'02 - Výtěžnost'!$C$3</c:f>
              <c:strCache>
                <c:ptCount val="1"/>
                <c:pt idx="0">
                  <c:v>Plast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Data_04_Výtěžnost!$A$3:$A$7</c:f>
              <c:strCache>
                <c:ptCount val="5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</c:strCache>
            </c:strRef>
          </c:cat>
          <c:val>
            <c:numRef>
              <c:f>'02 - Výtěžnost'!$C$4:$C$8</c:f>
              <c:numCache>
                <c:formatCode>#\ ##0.0</c:formatCode>
                <c:ptCount val="5"/>
                <c:pt idx="0">
                  <c:v>17.007546000000001</c:v>
                </c:pt>
                <c:pt idx="1">
                  <c:v>23.856362000000001</c:v>
                </c:pt>
                <c:pt idx="2">
                  <c:v>20.214414999999999</c:v>
                </c:pt>
                <c:pt idx="3">
                  <c:v>19.908404000000001</c:v>
                </c:pt>
                <c:pt idx="4">
                  <c:v>16.357012000000001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F5-443D-9689-DA79DF5565CE}"/>
            </c:ext>
          </c:extLst>
        </c:ser>
        <c:ser>
          <c:idx val="3"/>
          <c:order val="2"/>
          <c:tx>
            <c:strRef>
              <c:f>'02 - Výtěžnost'!$D$3</c:f>
              <c:strCache>
                <c:ptCount val="1"/>
                <c:pt idx="0">
                  <c:v>Sklo celkem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Data_04_Výtěžnost!$A$3:$A$7</c:f>
              <c:strCache>
                <c:ptCount val="5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</c:strCache>
            </c:strRef>
          </c:cat>
          <c:val>
            <c:numRef>
              <c:f>'02 - Výtěžnost'!$D$4:$D$8</c:f>
              <c:numCache>
                <c:formatCode>#\ ##0.0</c:formatCode>
                <c:ptCount val="5"/>
                <c:pt idx="0">
                  <c:v>23.783501999999999</c:v>
                </c:pt>
                <c:pt idx="1">
                  <c:v>17.111630999999999</c:v>
                </c:pt>
                <c:pt idx="2">
                  <c:v>17.40307</c:v>
                </c:pt>
                <c:pt idx="3">
                  <c:v>10.697892</c:v>
                </c:pt>
                <c:pt idx="4">
                  <c:v>13.468643999999999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F5-443D-9689-DA79DF5565CE}"/>
            </c:ext>
          </c:extLst>
        </c:ser>
        <c:ser>
          <c:idx val="4"/>
          <c:order val="3"/>
          <c:tx>
            <c:strRef>
              <c:f>'02 - Výtěžnost'!$E$3</c:f>
              <c:strCache>
                <c:ptCount val="1"/>
                <c:pt idx="0">
                  <c:v>NK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Data_04_Výtěžnost!$A$3:$A$7</c:f>
              <c:strCache>
                <c:ptCount val="5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</c:strCache>
            </c:strRef>
          </c:cat>
          <c:val>
            <c:numRef>
              <c:f>'02 - Výtěžnost'!$E$4:$E$8</c:f>
              <c:numCache>
                <c:formatCode>#\ ##0.0</c:formatCode>
                <c:ptCount val="5"/>
                <c:pt idx="0">
                  <c:v>0.20816999999999999</c:v>
                </c:pt>
                <c:pt idx="1">
                  <c:v>0</c:v>
                </c:pt>
                <c:pt idx="2">
                  <c:v>0.60265400000000002</c:v>
                </c:pt>
                <c:pt idx="3">
                  <c:v>0.84621299999999999</c:v>
                </c:pt>
                <c:pt idx="4">
                  <c:v>0.60889899999999997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F5-443D-9689-DA79DF5565CE}"/>
            </c:ext>
          </c:extLst>
        </c:ser>
        <c:ser>
          <c:idx val="5"/>
          <c:order val="4"/>
          <c:tx>
            <c:strRef>
              <c:f>'02 - Výtěžnost'!$F$3</c:f>
              <c:strCache>
                <c:ptCount val="1"/>
                <c:pt idx="0">
                  <c:v>Kov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Data_04_Výtěžnost!$A$3:$A$7</c:f>
              <c:strCache>
                <c:ptCount val="5"/>
                <c:pt idx="0">
                  <c:v>2024Q1</c:v>
                </c:pt>
                <c:pt idx="1">
                  <c:v>2024Q2</c:v>
                </c:pt>
                <c:pt idx="2">
                  <c:v>2024Q3</c:v>
                </c:pt>
                <c:pt idx="3">
                  <c:v>2024Q4</c:v>
                </c:pt>
                <c:pt idx="4">
                  <c:v>2025Q1</c:v>
                </c:pt>
              </c:strCache>
            </c:strRef>
          </c:cat>
          <c:val>
            <c:numRef>
              <c:f>'02 - Výtěžnost'!$F$4:$F$8</c:f>
              <c:numCache>
                <c:formatCode>#\ ##0.0</c:formatCode>
                <c:ptCount val="5"/>
                <c:pt idx="0">
                  <c:v>3.6429870000000002</c:v>
                </c:pt>
                <c:pt idx="1">
                  <c:v>5.5581569999999996</c:v>
                </c:pt>
                <c:pt idx="2">
                  <c:v>5.4748890000000001</c:v>
                </c:pt>
                <c:pt idx="3">
                  <c:v>3.6638039999999998</c:v>
                </c:pt>
                <c:pt idx="4">
                  <c:v>6.1576890000000004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A-4B2D-B188-8C2AC45D0172}"/>
            </c:ext>
          </c:extLst>
        </c:ser>
        <c:ser>
          <c:idx val="0"/>
          <c:order val="5"/>
          <c:tx>
            <c:v>Dřevo</c:v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Data_04_Výtěžnost!$H$3:$H$7</c:f>
              <c:numCache>
                <c:formatCode>#,##0.00</c:formatCode>
                <c:ptCount val="5"/>
                <c:pt idx="0">
                  <c:v>20.900338000000001</c:v>
                </c:pt>
                <c:pt idx="1">
                  <c:v>19.880300999999999</c:v>
                </c:pt>
                <c:pt idx="2">
                  <c:v>24.709862000000001</c:v>
                </c:pt>
                <c:pt idx="3">
                  <c:v>21.108508</c:v>
                </c:pt>
                <c:pt idx="4">
                  <c:v>16.69529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48-4F6D-93D9-62582B0B6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381952"/>
        <c:axId val="80612736"/>
      </c:lineChart>
      <c:catAx>
        <c:axId val="8038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0612736"/>
        <c:crosses val="autoZero"/>
        <c:auto val="1"/>
        <c:lblAlgn val="ctr"/>
        <c:lblOffset val="100"/>
        <c:noMultiLvlLbl val="0"/>
      </c:catAx>
      <c:valAx>
        <c:axId val="8061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03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63058297975047"/>
          <c:y val="0.88981349224711237"/>
          <c:w val="0.78276869789530112"/>
          <c:h val="8.128527789556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961605584642234E-2"/>
          <c:y val="4.6408237431859477E-2"/>
          <c:w val="0.96742292030250143"/>
          <c:h val="0.76478452876337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Data_04_Výtěžnost!$B$11</c:f>
              <c:strCache>
                <c:ptCount val="1"/>
                <c:pt idx="0">
                  <c:v>Město Fryšták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(Data_04_Výtěžnost!$C$10:$G$10,Data_04_Výtěžnost!$I$10)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(Data_04_Výtěžnost!$C$11:$G$11,Data_04_Výtěžnost!$I$11)</c:f>
              <c:numCache>
                <c:formatCode>#,##0.00</c:formatCode>
                <c:ptCount val="6"/>
                <c:pt idx="0">
                  <c:v>12.014051</c:v>
                </c:pt>
                <c:pt idx="1">
                  <c:v>20.246682</c:v>
                </c:pt>
                <c:pt idx="2">
                  <c:v>17.249023999999999</c:v>
                </c:pt>
                <c:pt idx="3">
                  <c:v>0.41425899999999999</c:v>
                </c:pt>
                <c:pt idx="4">
                  <c:v>4.5849589999999996</c:v>
                </c:pt>
                <c:pt idx="5">
                  <c:v>21.649751999999999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B-410F-B0C2-1813845922E9}"/>
            </c:ext>
          </c:extLst>
        </c:ser>
        <c:ser>
          <c:idx val="1"/>
          <c:order val="1"/>
          <c:tx>
            <c:strRef>
              <c:f>Data_04_Výtěžnost!$B$12</c:f>
              <c:strCache>
                <c:ptCount val="1"/>
                <c:pt idx="0">
                  <c:v>vel.skupina 2001 - 5000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(Data_04_Výtěžnost!$C$10:$G$10,Data_04_Výtěžnost!$I$10)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(Data_04_Výtěžnost!$C$12:$G$12,Data_04_Výtěžnost!$I$12)</c:f>
              <c:numCache>
                <c:formatCode>#,##0.00</c:formatCode>
                <c:ptCount val="6"/>
                <c:pt idx="0">
                  <c:v>22.199843000000001</c:v>
                </c:pt>
                <c:pt idx="1">
                  <c:v>20.492979999999999</c:v>
                </c:pt>
                <c:pt idx="2">
                  <c:v>16.011807999999998</c:v>
                </c:pt>
                <c:pt idx="3">
                  <c:v>0.41159200000000001</c:v>
                </c:pt>
                <c:pt idx="4">
                  <c:v>12.495005000000001</c:v>
                </c:pt>
                <c:pt idx="5">
                  <c:v>9.1261930000000007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B-410F-B0C2-1813845922E9}"/>
            </c:ext>
          </c:extLst>
        </c:ser>
        <c:ser>
          <c:idx val="2"/>
          <c:order val="2"/>
          <c:tx>
            <c:strRef>
              <c:f>Data_04_Výtěžnost!$B$13</c:f>
              <c:strCache>
                <c:ptCount val="1"/>
                <c:pt idx="0">
                  <c:v>Zlínský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(Data_04_Výtěžnost!$C$10:$G$10,Data_04_Výtěžnost!$I$10)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(Data_04_Výtěžnost!$C$13:$G$13,Data_04_Výtěžnost!$I$13)</c:f>
              <c:numCache>
                <c:formatCode>#,##0.00</c:formatCode>
                <c:ptCount val="6"/>
                <c:pt idx="0">
                  <c:v>21.49971</c:v>
                </c:pt>
                <c:pt idx="1">
                  <c:v>16.384467000000001</c:v>
                </c:pt>
                <c:pt idx="2">
                  <c:v>15.117528</c:v>
                </c:pt>
                <c:pt idx="3">
                  <c:v>0.45702500000000001</c:v>
                </c:pt>
                <c:pt idx="4">
                  <c:v>18.878052</c:v>
                </c:pt>
                <c:pt idx="5">
                  <c:v>11.081886000000001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B-410F-B0C2-1813845922E9}"/>
            </c:ext>
          </c:extLst>
        </c:ser>
        <c:ser>
          <c:idx val="3"/>
          <c:order val="3"/>
          <c:tx>
            <c:strRef>
              <c:f>Data_04_Výtěžnost!$B$14</c:f>
              <c:strCache>
                <c:ptCount val="1"/>
                <c:pt idx="0">
                  <c:v>ORP Zlín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(Data_04_Výtěžnost!$C$10:$G$10,Data_04_Výtěžnost!$I$10)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(Data_04_Výtěžnost!$C$14:$G$14,Data_04_Výtěžnost!$I$14)</c:f>
              <c:numCache>
                <c:formatCode>#,##0.00</c:formatCode>
                <c:ptCount val="6"/>
                <c:pt idx="0">
                  <c:v>22.112020000000001</c:v>
                </c:pt>
                <c:pt idx="1">
                  <c:v>14.859508999999999</c:v>
                </c:pt>
                <c:pt idx="2">
                  <c:v>14.288425</c:v>
                </c:pt>
                <c:pt idx="3">
                  <c:v>0.30365399999999998</c:v>
                </c:pt>
                <c:pt idx="4">
                  <c:v>3.4525730000000001</c:v>
                </c:pt>
                <c:pt idx="5">
                  <c:v>4.8201090000000004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B-410F-B0C2-1813845922E9}"/>
            </c:ext>
          </c:extLst>
        </c:ser>
        <c:ser>
          <c:idx val="4"/>
          <c:order val="4"/>
          <c:tx>
            <c:strRef>
              <c:f>Data_04_Výtěžnost!$B$15</c:f>
              <c:strCache>
                <c:ptCount val="1"/>
                <c:pt idx="0">
                  <c:v>ČR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(Data_04_Výtěžnost!$C$10:$G$10,Data_04_Výtěžnost!$I$10)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(Data_04_Výtěžnost!$C$15:$G$15,Data_04_Výtěžnost!$I$15)</c:f>
              <c:numCache>
                <c:formatCode>#,##0.00</c:formatCode>
                <c:ptCount val="6"/>
                <c:pt idx="0">
                  <c:v>22.553691000000001</c:v>
                </c:pt>
                <c:pt idx="1">
                  <c:v>18.074202</c:v>
                </c:pt>
                <c:pt idx="2">
                  <c:v>14.833539999999999</c:v>
                </c:pt>
                <c:pt idx="3">
                  <c:v>0.37826199999999999</c:v>
                </c:pt>
                <c:pt idx="4">
                  <c:v>13.424279</c:v>
                </c:pt>
                <c:pt idx="5">
                  <c:v>7.5958709999999998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B-410F-B0C2-1813845922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2059776"/>
        <c:axId val="80615040"/>
      </c:barChart>
      <c:catAx>
        <c:axId val="8205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0615040"/>
        <c:crosses val="autoZero"/>
        <c:auto val="1"/>
        <c:lblAlgn val="ctr"/>
        <c:lblOffset val="100"/>
        <c:noMultiLvlLbl val="0"/>
      </c:catAx>
      <c:valAx>
        <c:axId val="8061504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205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050311010991594E-2"/>
          <c:y val="0.90315633622720237"/>
          <c:w val="0.87989486555560603"/>
          <c:h val="7.18854630456380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527377521613832E-2"/>
          <c:y val="2.6417360654125737E-2"/>
          <c:w val="0.97925072046109507"/>
          <c:h val="0.787831506652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Data_04_Výtěžnost!$B$19</c:f>
              <c:strCache>
                <c:ptCount val="1"/>
                <c:pt idx="0">
                  <c:v>Město Fryšták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(Data_04_Výtěžnost!$C$18:$G$18,Data_04_Výtěžnost!$I$18)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(Data_04_Výtěžnost!$C$19:$G$19,Data_04_Výtěžnost!$I$19)</c:f>
              <c:numCache>
                <c:formatCode>#,##0.00</c:formatCode>
                <c:ptCount val="6"/>
                <c:pt idx="0">
                  <c:v>19.911527</c:v>
                </c:pt>
                <c:pt idx="1">
                  <c:v>19.908404000000001</c:v>
                </c:pt>
                <c:pt idx="2">
                  <c:v>10.697892</c:v>
                </c:pt>
                <c:pt idx="3">
                  <c:v>0.84621299999999999</c:v>
                </c:pt>
                <c:pt idx="4">
                  <c:v>3.6638039999999998</c:v>
                </c:pt>
                <c:pt idx="5">
                  <c:v>21.108508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177-AD8F-117FB1A634E1}"/>
            </c:ext>
          </c:extLst>
        </c:ser>
        <c:ser>
          <c:idx val="1"/>
          <c:order val="1"/>
          <c:tx>
            <c:strRef>
              <c:f>Data_04_Výtěžnost!$B$20</c:f>
              <c:strCache>
                <c:ptCount val="1"/>
                <c:pt idx="0">
                  <c:v>vel.skupina 2001 - 5000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(Data_04_Výtěžnost!$C$18:$G$18,Data_04_Výtěžnost!$I$18)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(Data_04_Výtěžnost!$C$20:$G$20,Data_04_Výtěžnost!$I$20)</c:f>
              <c:numCache>
                <c:formatCode>#,##0.00</c:formatCode>
                <c:ptCount val="6"/>
                <c:pt idx="0">
                  <c:v>23.436554999999998</c:v>
                </c:pt>
                <c:pt idx="1">
                  <c:v>19.950710999999998</c:v>
                </c:pt>
                <c:pt idx="2">
                  <c:v>15.111767</c:v>
                </c:pt>
                <c:pt idx="3">
                  <c:v>0.412912</c:v>
                </c:pt>
                <c:pt idx="4">
                  <c:v>12.642844</c:v>
                </c:pt>
                <c:pt idx="5">
                  <c:v>8.6353799999999996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D4-4177-AD8F-117FB1A634E1}"/>
            </c:ext>
          </c:extLst>
        </c:ser>
        <c:ser>
          <c:idx val="2"/>
          <c:order val="2"/>
          <c:tx>
            <c:strRef>
              <c:f>Data_04_Výtěžnost!$B$21</c:f>
              <c:strCache>
                <c:ptCount val="1"/>
                <c:pt idx="0">
                  <c:v>Zlínský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(Data_04_Výtěžnost!$C$18:$G$18,Data_04_Výtěžnost!$I$18)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(Data_04_Výtěžnost!$C$21:$G$21,Data_04_Výtěžnost!$I$21)</c:f>
              <c:numCache>
                <c:formatCode>#,##0.00</c:formatCode>
                <c:ptCount val="6"/>
                <c:pt idx="0">
                  <c:v>22.751594000000001</c:v>
                </c:pt>
                <c:pt idx="1">
                  <c:v>16.211217999999999</c:v>
                </c:pt>
                <c:pt idx="2">
                  <c:v>14.23142</c:v>
                </c:pt>
                <c:pt idx="3">
                  <c:v>0.42375200000000002</c:v>
                </c:pt>
                <c:pt idx="4">
                  <c:v>18.360358000000002</c:v>
                </c:pt>
                <c:pt idx="5">
                  <c:v>10.973406000000001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D4-4177-AD8F-117FB1A634E1}"/>
            </c:ext>
          </c:extLst>
        </c:ser>
        <c:ser>
          <c:idx val="3"/>
          <c:order val="3"/>
          <c:tx>
            <c:strRef>
              <c:f>Data_04_Výtěžnost!$B$22</c:f>
              <c:strCache>
                <c:ptCount val="1"/>
                <c:pt idx="0">
                  <c:v>ORP Zlín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(Data_04_Výtěžnost!$C$18:$G$18,Data_04_Výtěžnost!$I$18)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(Data_04_Výtěžnost!$C$22:$G$22,Data_04_Výtěžnost!$I$22)</c:f>
              <c:numCache>
                <c:formatCode>#,##0.00</c:formatCode>
                <c:ptCount val="6"/>
                <c:pt idx="0">
                  <c:v>23.475086000000001</c:v>
                </c:pt>
                <c:pt idx="1">
                  <c:v>14.773004</c:v>
                </c:pt>
                <c:pt idx="2">
                  <c:v>13.659125</c:v>
                </c:pt>
                <c:pt idx="3">
                  <c:v>0.50839800000000002</c:v>
                </c:pt>
                <c:pt idx="4">
                  <c:v>3.4199950000000001</c:v>
                </c:pt>
                <c:pt idx="5">
                  <c:v>5.5780349999999999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D4-4177-AD8F-117FB1A634E1}"/>
            </c:ext>
          </c:extLst>
        </c:ser>
        <c:ser>
          <c:idx val="4"/>
          <c:order val="4"/>
          <c:tx>
            <c:strRef>
              <c:f>Data_04_Výtěžnost!$B$23</c:f>
              <c:strCache>
                <c:ptCount val="1"/>
                <c:pt idx="0">
                  <c:v>ČR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(Data_04_Výtěžnost!$C$18:$G$18,Data_04_Výtěžnost!$I$18)</c:f>
              <c:strCache>
                <c:ptCount val="6"/>
                <c:pt idx="0">
                  <c:v>Papír</c:v>
                </c:pt>
                <c:pt idx="1">
                  <c:v>Plast</c:v>
                </c:pt>
                <c:pt idx="2">
                  <c:v>Sklo celkem</c:v>
                </c:pt>
                <c:pt idx="3">
                  <c:v>NK</c:v>
                </c:pt>
                <c:pt idx="4">
                  <c:v>Kov</c:v>
                </c:pt>
                <c:pt idx="5">
                  <c:v>Dřevo</c:v>
                </c:pt>
              </c:strCache>
            </c:strRef>
          </c:cat>
          <c:val>
            <c:numRef>
              <c:f>(Data_04_Výtěžnost!$C$23:$G$23,Data_04_Výtěžnost!$I$23)</c:f>
              <c:numCache>
                <c:formatCode>#,##0.00</c:formatCode>
                <c:ptCount val="6"/>
                <c:pt idx="0">
                  <c:v>23.914709999999999</c:v>
                </c:pt>
                <c:pt idx="1">
                  <c:v>17.825485</c:v>
                </c:pt>
                <c:pt idx="2">
                  <c:v>14.488789000000001</c:v>
                </c:pt>
                <c:pt idx="3">
                  <c:v>0.38541199999999998</c:v>
                </c:pt>
                <c:pt idx="4">
                  <c:v>14.375752</c:v>
                </c:pt>
                <c:pt idx="5">
                  <c:v>7.60609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D4-4177-AD8F-117FB1A634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2060800"/>
        <c:axId val="82124800"/>
      </c:barChart>
      <c:catAx>
        <c:axId val="82060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124800"/>
        <c:crosses val="autoZero"/>
        <c:auto val="1"/>
        <c:lblAlgn val="ctr"/>
        <c:lblOffset val="100"/>
        <c:noMultiLvlLbl val="0"/>
      </c:catAx>
      <c:valAx>
        <c:axId val="8212480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206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5934468409649953E-2"/>
          <c:y val="0.89145052833813643"/>
          <c:w val="0.81359124680995498"/>
          <c:h val="6.484195239283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Data_04_Výtěžnost!$B$11</c:f>
              <c:strCache>
                <c:ptCount val="1"/>
                <c:pt idx="0">
                  <c:v>Město Fryšták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Data_04_Výtěžnost!$H$11</c:f>
              <c:numCache>
                <c:formatCode>#,##0.00</c:formatCode>
                <c:ptCount val="1"/>
                <c:pt idx="0">
                  <c:v>146.045537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8-4606-956B-EEEB1F49DF33}"/>
            </c:ext>
          </c:extLst>
        </c:ser>
        <c:ser>
          <c:idx val="1"/>
          <c:order val="1"/>
          <c:tx>
            <c:strRef>
              <c:f>Data_04_Výtěžnost!$B$12</c:f>
              <c:strCache>
                <c:ptCount val="1"/>
                <c:pt idx="0">
                  <c:v>vel.skupina 2001 - 5000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Data_04_Výtěžnost!$H$12</c:f>
              <c:numCache>
                <c:formatCode>#,##0.00</c:formatCode>
                <c:ptCount val="1"/>
                <c:pt idx="0">
                  <c:v>178.40048100000001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D8-4606-956B-EEEB1F49DF33}"/>
            </c:ext>
          </c:extLst>
        </c:ser>
        <c:ser>
          <c:idx val="2"/>
          <c:order val="2"/>
          <c:tx>
            <c:strRef>
              <c:f>Data_04_Výtěžnost!$B$13</c:f>
              <c:strCache>
                <c:ptCount val="1"/>
                <c:pt idx="0">
                  <c:v>Zlínský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Data_04_Výtěžnost!$H$13</c:f>
              <c:numCache>
                <c:formatCode>#,##0.00</c:formatCode>
                <c:ptCount val="1"/>
                <c:pt idx="0">
                  <c:v>164.40142399999999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D8-4606-956B-EEEB1F49DF33}"/>
            </c:ext>
          </c:extLst>
        </c:ser>
        <c:ser>
          <c:idx val="3"/>
          <c:order val="3"/>
          <c:tx>
            <c:strRef>
              <c:f>Data_04_Výtěžnost!$B$14</c:f>
              <c:strCache>
                <c:ptCount val="1"/>
                <c:pt idx="0">
                  <c:v>ORP Zlín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Data_04_Výtěžnost!$H$14</c:f>
              <c:numCache>
                <c:formatCode>#,##0.00</c:formatCode>
                <c:ptCount val="1"/>
                <c:pt idx="0">
                  <c:v>159.54943499999999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8-4606-956B-EEEB1F49DF33}"/>
            </c:ext>
          </c:extLst>
        </c:ser>
        <c:ser>
          <c:idx val="4"/>
          <c:order val="4"/>
          <c:tx>
            <c:strRef>
              <c:f>Data_04_Výtěžnost!$B$15</c:f>
              <c:strCache>
                <c:ptCount val="1"/>
                <c:pt idx="0">
                  <c:v>ČR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Data_04_Výtěžnost!$H$10</c:f>
              <c:strCache>
                <c:ptCount val="1"/>
                <c:pt idx="0">
                  <c:v>SKO</c:v>
                </c:pt>
              </c:strCache>
            </c:strRef>
          </c:cat>
          <c:val>
            <c:numRef>
              <c:f>Data_04_Výtěžnost!$H$15</c:f>
              <c:numCache>
                <c:formatCode>#,##0.00</c:formatCode>
                <c:ptCount val="1"/>
                <c:pt idx="0">
                  <c:v>179.059797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D8-4606-956B-EEEB1F49DF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82061824"/>
        <c:axId val="82127104"/>
      </c:barChart>
      <c:catAx>
        <c:axId val="820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127104"/>
        <c:crosses val="autoZero"/>
        <c:auto val="1"/>
        <c:lblAlgn val="ctr"/>
        <c:lblOffset val="100"/>
        <c:noMultiLvlLbl val="0"/>
      </c:catAx>
      <c:valAx>
        <c:axId val="8212710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8206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9525</xdr:rowOff>
    </xdr:from>
    <xdr:to>
      <xdr:col>1</xdr:col>
      <xdr:colOff>4029075</xdr:colOff>
      <xdr:row>34</xdr:row>
      <xdr:rowOff>85725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78058</xdr:rowOff>
    </xdr:from>
    <xdr:to>
      <xdr:col>7</xdr:col>
      <xdr:colOff>609599</xdr:colOff>
      <xdr:row>22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31</xdr:row>
      <xdr:rowOff>57150</xdr:rowOff>
    </xdr:from>
    <xdr:to>
      <xdr:col>8</xdr:col>
      <xdr:colOff>0</xdr:colOff>
      <xdr:row>46</xdr:row>
      <xdr:rowOff>171450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28574</xdr:colOff>
      <xdr:row>57</xdr:row>
      <xdr:rowOff>57149</xdr:rowOff>
    </xdr:from>
    <xdr:to>
      <xdr:col>8</xdr:col>
      <xdr:colOff>0</xdr:colOff>
      <xdr:row>74</xdr:row>
      <xdr:rowOff>123824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123824</xdr:colOff>
      <xdr:row>48</xdr:row>
      <xdr:rowOff>9525</xdr:rowOff>
    </xdr:from>
    <xdr:to>
      <xdr:col>8</xdr:col>
      <xdr:colOff>0</xdr:colOff>
      <xdr:row>48</xdr:row>
      <xdr:rowOff>2752725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ulka1" displayName="Tabulka1" ref="A1:C17" totalsRowShown="0" headerRowDxfId="34" headerRowBorderDxfId="33" headerRowCellStyle="Normální">
  <tableColumns count="3">
    <tableColumn id="1" xr3:uid="{00000000-0010-0000-0300-000001000000}" name="Název pole" dataDxfId="32"/>
    <tableColumn id="2" xr3:uid="{00000000-0010-0000-0300-000002000000}" name="Hodnota" dataDxfId="31"/>
    <tableColumn id="3" xr3:uid="{00000000-0010-0000-0300-000003000000}" name="Poznámka" dataDxfId="3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ulka13" displayName="Tabulka13" ref="A2:F16" totalsRowShown="0" headerRowDxfId="29" headerRowBorderDxfId="28" tableBorderDxfId="27" totalsRowBorderDxfId="26" headerRowCellStyle="Normální">
  <tableColumns count="6">
    <tableColumn id="1" xr3:uid="{00000000-0010-0000-0400-000001000000}" name="Komodita - kód" dataDxfId="25"/>
    <tableColumn id="6" xr3:uid="{00000000-0010-0000-0400-000006000000}" name="Komodita - název" dataDxfId="24"/>
    <tableColumn id="2" xr3:uid="{00000000-0010-0000-0400-000002000000}" name="Počet instalovaných nádob (ks)" dataDxfId="23"/>
    <tableColumn id="5" xr3:uid="{00000000-0010-0000-0400-000005000000}" name="Počet pytlů (ks)" dataDxfId="22"/>
    <tableColumn id="4" xr3:uid="{00000000-0010-0000-0400-000004000000}" name="Počet sběrných dvorů a sběrných míst (ks)" dataDxfId="21"/>
    <tableColumn id="3" xr3:uid="{00000000-0010-0000-0400-000003000000}" name="Počet košů (ks)" dataDxfId="2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Tabulka134" displayName="Tabulka134" ref="A19:F36" totalsRowShown="0" headerRowDxfId="19" dataDxfId="17" headerRowBorderDxfId="18" tableBorderDxfId="16" totalsRowBorderDxfId="15" headerRowCellStyle="Normální">
  <tableColumns count="6">
    <tableColumn id="1" xr3:uid="{00000000-0010-0000-0500-000001000000}" name="Komodita - kód" dataDxfId="14"/>
    <tableColumn id="6" xr3:uid="{00000000-0010-0000-0500-000006000000}" name="Komodita - název" dataDxfId="13"/>
    <tableColumn id="2" xr3:uid="{00000000-0010-0000-0500-000002000000}" name="Objem (litr)" dataDxfId="12"/>
    <tableColumn id="5" xr3:uid="{00000000-0010-0000-0500-000005000000}" name="Počet instalovaných nádob (ks)" dataDxfId="11"/>
    <tableColumn id="4" xr3:uid="{00000000-0010-0000-0500-000004000000}" name="Počet vyvezených nádob (ks)" dataDxfId="10"/>
    <tableColumn id="3" xr3:uid="{00000000-0010-0000-0500-000003000000}" name="Typ nádoby" dataDxfId="9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ulka135" displayName="Tabulka135" ref="A2:E26" totalsRowShown="0" headerRowDxfId="8" headerRowBorderDxfId="7" tableBorderDxfId="6" totalsRowBorderDxfId="5" headerRowCellStyle="Normální">
  <tableColumns count="5">
    <tableColumn id="1" xr3:uid="{00000000-0010-0000-0600-000001000000}" name="Kód nádoby" dataDxfId="4"/>
    <tableColumn id="6" xr3:uid="{00000000-0010-0000-0600-000006000000}" name="Typ výsypu" dataDxfId="3"/>
    <tableColumn id="2" xr3:uid="{00000000-0010-0000-0600-000002000000}" name="Skutečný objem" dataDxfId="2"/>
    <tableColumn id="5" xr3:uid="{00000000-0010-0000-0600-000005000000}" name="Rok výroby" dataDxfId="1"/>
    <tableColumn id="4" xr3:uid="{00000000-0010-0000-0600-000004000000}" name="Evidovaný poče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B20"/>
  <sheetViews>
    <sheetView tabSelected="1" zoomScaleNormal="100" workbookViewId="0">
      <selection activeCell="B19" sqref="B19"/>
    </sheetView>
  </sheetViews>
  <sheetFormatPr defaultRowHeight="15" x14ac:dyDescent="0.25"/>
  <cols>
    <col min="1" max="1" width="34" bestFit="1" customWidth="1"/>
    <col min="2" max="2" width="60.5703125" bestFit="1" customWidth="1"/>
  </cols>
  <sheetData>
    <row r="1" spans="1:2" ht="33" customHeight="1" x14ac:dyDescent="0.25">
      <c r="A1" s="96" t="str">
        <f>Data_01!B3&amp;" - informace"</f>
        <v>Město Fryšták - informace</v>
      </c>
      <c r="B1" s="96"/>
    </row>
    <row r="2" spans="1:2" ht="15.75" thickBot="1" x14ac:dyDescent="0.3"/>
    <row r="3" spans="1:2" ht="21" customHeight="1" x14ac:dyDescent="0.25">
      <c r="A3" s="57" t="s">
        <v>61</v>
      </c>
      <c r="B3" s="36" t="str">
        <f>Data_01!B3</f>
        <v>Město Fryšták</v>
      </c>
    </row>
    <row r="4" spans="1:2" ht="15.95" customHeight="1" x14ac:dyDescent="0.25">
      <c r="A4" s="58" t="s">
        <v>65</v>
      </c>
      <c r="B4" s="37" t="str">
        <f>Data_01!B5</f>
        <v>30/0235</v>
      </c>
    </row>
    <row r="5" spans="1:2" ht="15.95" customHeight="1" x14ac:dyDescent="0.25">
      <c r="A5" s="58" t="s">
        <v>62</v>
      </c>
      <c r="B5" s="37">
        <f>Data_01!B4</f>
        <v>283916</v>
      </c>
    </row>
    <row r="6" spans="1:2" ht="15.95" customHeight="1" x14ac:dyDescent="0.25">
      <c r="A6" s="58" t="s">
        <v>63</v>
      </c>
      <c r="B6" s="37" t="str">
        <f>Data_01!B7</f>
        <v>Zlínský</v>
      </c>
    </row>
    <row r="7" spans="1:2" ht="15.95" customHeight="1" x14ac:dyDescent="0.25">
      <c r="A7" s="58" t="s">
        <v>71</v>
      </c>
      <c r="B7" s="37" t="str">
        <f>Data_01!B8</f>
        <v>Zlín</v>
      </c>
    </row>
    <row r="8" spans="1:2" ht="15.95" customHeight="1" x14ac:dyDescent="0.25">
      <c r="A8" s="58" t="s">
        <v>64</v>
      </c>
      <c r="B8" s="37" t="str">
        <f>Data_01!B9</f>
        <v>Zlín</v>
      </c>
    </row>
    <row r="9" spans="1:2" ht="15.95" customHeight="1" x14ac:dyDescent="0.25">
      <c r="A9" s="58" t="s">
        <v>67</v>
      </c>
      <c r="B9" s="37" t="str">
        <f>Data_01!B10</f>
        <v>Technické služby Zlín, s.r.o.</v>
      </c>
    </row>
    <row r="10" spans="1:2" ht="15.95" customHeight="1" x14ac:dyDescent="0.25">
      <c r="A10" s="58" t="s">
        <v>68</v>
      </c>
      <c r="B10" s="37">
        <f>Data_01!B11</f>
        <v>0</v>
      </c>
    </row>
    <row r="11" spans="1:2" ht="32.1" customHeight="1" x14ac:dyDescent="0.25">
      <c r="A11" s="58" t="s">
        <v>70</v>
      </c>
      <c r="B11" s="55" t="str">
        <f>Data_01!B12</f>
        <v>nám. Míru, 43, 763 16, Fryšták,577 911 051, podatelna@frystak.cz;podatelna@frystak.cz</v>
      </c>
    </row>
    <row r="12" spans="1:2" ht="15.95" customHeight="1" x14ac:dyDescent="0.25">
      <c r="A12" s="58" t="s">
        <v>66</v>
      </c>
      <c r="B12" s="56">
        <f>Data_01!B6</f>
        <v>3843</v>
      </c>
    </row>
    <row r="13" spans="1:2" ht="15.95" customHeight="1" x14ac:dyDescent="0.25">
      <c r="A13" s="58" t="s">
        <v>69</v>
      </c>
      <c r="B13" s="37" t="str">
        <f>Data_01!B15</f>
        <v>Starosta Ing. Pavel Gálík</v>
      </c>
    </row>
    <row r="14" spans="1:2" ht="15.95" customHeight="1" x14ac:dyDescent="0.25">
      <c r="A14" s="58" t="s">
        <v>72</v>
      </c>
      <c r="B14" s="37">
        <f>Data_01!B13</f>
        <v>0</v>
      </c>
    </row>
    <row r="15" spans="1:2" ht="15.95" customHeight="1" x14ac:dyDescent="0.25">
      <c r="A15" s="58" t="s">
        <v>73</v>
      </c>
      <c r="B15" s="37" t="str">
        <f>Data_01!B14</f>
        <v>podatelna@frystak.cz</v>
      </c>
    </row>
    <row r="16" spans="1:2" ht="15.95" customHeight="1" x14ac:dyDescent="0.25">
      <c r="A16" s="58" t="s">
        <v>90</v>
      </c>
      <c r="B16" s="64" t="str">
        <f>Data_01!B17</f>
        <v>ekonom@frystak.cz;podatelna@frystak.cz;ucetni@frystak.cz</v>
      </c>
    </row>
    <row r="17" spans="1:2" ht="15.95" customHeight="1" x14ac:dyDescent="0.25">
      <c r="A17" s="58" t="s">
        <v>89</v>
      </c>
      <c r="B17" s="64" t="str">
        <f>Data_01!B16</f>
        <v>1.Q 2025</v>
      </c>
    </row>
    <row r="18" spans="1:2" ht="15.95" customHeight="1" thickBot="1" x14ac:dyDescent="0.3">
      <c r="A18" s="59" t="s">
        <v>84</v>
      </c>
      <c r="B18" s="38" t="str">
        <f>Data_01!B2</f>
        <v>14.05.2025 7:59:35</v>
      </c>
    </row>
    <row r="19" spans="1:2" ht="100.5" customHeight="1" x14ac:dyDescent="0.25"/>
    <row r="20" spans="1:2" x14ac:dyDescent="0.25">
      <c r="A20" s="35" t="str">
        <f>'Data_05_počet obyvatel'!A1</f>
        <v>05-01 Počet obyvatel obce [obyv.] za posledních 10 let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headerFooter>
    <oddFooter>&amp;LEKO-KOM, a.s. | passport obce verze 1.20&amp;C&amp;D&amp;Rstrana &amp;P /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4"/>
  <dimension ref="A1:D23"/>
  <sheetViews>
    <sheetView zoomScaleNormal="100" workbookViewId="0">
      <selection activeCell="P30" sqref="P30"/>
    </sheetView>
  </sheetViews>
  <sheetFormatPr defaultRowHeight="15" x14ac:dyDescent="0.25"/>
  <cols>
    <col min="1" max="4" width="20.7109375" customWidth="1"/>
  </cols>
  <sheetData>
    <row r="1" spans="1:4" ht="15.75" thickBot="1" x14ac:dyDescent="0.3">
      <c r="A1" s="1" t="s">
        <v>118</v>
      </c>
    </row>
    <row r="2" spans="1:4" x14ac:dyDescent="0.25">
      <c r="A2" s="7" t="s">
        <v>44</v>
      </c>
      <c r="B2" s="8" t="s">
        <v>45</v>
      </c>
      <c r="C2" s="8" t="s">
        <v>46</v>
      </c>
      <c r="D2" s="8" t="s">
        <v>85</v>
      </c>
    </row>
    <row r="3" spans="1:4" x14ac:dyDescent="0.25">
      <c r="A3" s="28" t="s">
        <v>151</v>
      </c>
      <c r="B3" s="26"/>
      <c r="C3" s="26"/>
      <c r="D3" s="26">
        <v>168.13833700000001</v>
      </c>
    </row>
    <row r="4" spans="1:4" x14ac:dyDescent="0.25">
      <c r="A4" s="28" t="s">
        <v>152</v>
      </c>
      <c r="B4" s="26"/>
      <c r="C4" s="26"/>
      <c r="D4" s="26">
        <v>158.99419700000001</v>
      </c>
    </row>
    <row r="5" spans="1:4" x14ac:dyDescent="0.25">
      <c r="A5" s="28" t="s">
        <v>153</v>
      </c>
      <c r="B5" s="26"/>
      <c r="C5" s="26"/>
      <c r="D5" s="26">
        <v>156.11578</v>
      </c>
    </row>
    <row r="6" spans="1:4" x14ac:dyDescent="0.25">
      <c r="A6" s="28" t="s">
        <v>154</v>
      </c>
      <c r="B6" s="26"/>
      <c r="C6" s="26"/>
      <c r="D6" s="26">
        <v>92.262118000000001</v>
      </c>
    </row>
    <row r="7" spans="1:4" ht="15.75" thickBot="1" x14ac:dyDescent="0.3">
      <c r="A7" s="29" t="s">
        <v>155</v>
      </c>
      <c r="B7" s="27"/>
      <c r="C7" s="27"/>
      <c r="D7" s="27">
        <v>161.75</v>
      </c>
    </row>
    <row r="9" spans="1:4" ht="15.75" thickBot="1" x14ac:dyDescent="0.3">
      <c r="A9" s="1" t="s">
        <v>119</v>
      </c>
    </row>
    <row r="10" spans="1:4" x14ac:dyDescent="0.25">
      <c r="A10" s="7" t="s">
        <v>44</v>
      </c>
      <c r="B10" s="8" t="s">
        <v>45</v>
      </c>
      <c r="C10" s="8" t="s">
        <v>46</v>
      </c>
      <c r="D10" s="8" t="s">
        <v>85</v>
      </c>
    </row>
    <row r="11" spans="1:4" x14ac:dyDescent="0.25">
      <c r="A11" s="28" t="s">
        <v>151</v>
      </c>
      <c r="B11" s="26">
        <v>107.738998</v>
      </c>
      <c r="C11" s="26">
        <v>67.845872999999997</v>
      </c>
      <c r="D11" s="26"/>
    </row>
    <row r="12" spans="1:4" x14ac:dyDescent="0.25">
      <c r="A12" s="28" t="s">
        <v>152</v>
      </c>
      <c r="B12" s="26">
        <v>79.930994999999996</v>
      </c>
      <c r="C12" s="26">
        <v>65.737395000000006</v>
      </c>
      <c r="D12" s="26"/>
    </row>
    <row r="13" spans="1:4" x14ac:dyDescent="0.25">
      <c r="A13" s="28" t="s">
        <v>153</v>
      </c>
      <c r="B13" s="26">
        <v>83.500333999999995</v>
      </c>
      <c r="C13" s="26">
        <v>73.866574999999997</v>
      </c>
      <c r="D13" s="26"/>
    </row>
    <row r="14" spans="1:4" x14ac:dyDescent="0.25">
      <c r="A14" s="28" t="s">
        <v>154</v>
      </c>
      <c r="B14" s="26">
        <v>80.813736000000006</v>
      </c>
      <c r="C14" s="26">
        <v>74.919702000000001</v>
      </c>
      <c r="D14" s="26"/>
    </row>
    <row r="15" spans="1:4" ht="15.75" thickBot="1" x14ac:dyDescent="0.3">
      <c r="A15" s="29" t="s">
        <v>155</v>
      </c>
      <c r="B15" s="27">
        <v>80.285076000000004</v>
      </c>
      <c r="C15" s="27">
        <v>65.808207999999993</v>
      </c>
      <c r="D15" s="27"/>
    </row>
    <row r="17" spans="1:4" ht="15.75" thickBot="1" x14ac:dyDescent="0.3">
      <c r="A17" s="1" t="s">
        <v>120</v>
      </c>
    </row>
    <row r="18" spans="1:4" x14ac:dyDescent="0.25">
      <c r="A18" s="7" t="s">
        <v>44</v>
      </c>
      <c r="B18" s="8" t="s">
        <v>45</v>
      </c>
      <c r="C18" s="8" t="s">
        <v>46</v>
      </c>
      <c r="D18" s="8" t="s">
        <v>85</v>
      </c>
    </row>
    <row r="19" spans="1:4" x14ac:dyDescent="0.25">
      <c r="A19" s="28" t="s">
        <v>151</v>
      </c>
      <c r="B19" s="26"/>
      <c r="C19" s="26"/>
      <c r="D19" s="26"/>
    </row>
    <row r="20" spans="1:4" x14ac:dyDescent="0.25">
      <c r="A20" s="28" t="s">
        <v>152</v>
      </c>
      <c r="B20" s="26"/>
      <c r="C20" s="26"/>
      <c r="D20" s="26"/>
    </row>
    <row r="21" spans="1:4" x14ac:dyDescent="0.25">
      <c r="A21" s="28" t="s">
        <v>153</v>
      </c>
      <c r="B21" s="26"/>
      <c r="C21" s="26"/>
      <c r="D21" s="26"/>
    </row>
    <row r="22" spans="1:4" x14ac:dyDescent="0.25">
      <c r="A22" s="28" t="s">
        <v>154</v>
      </c>
      <c r="B22" s="26"/>
      <c r="C22" s="26"/>
      <c r="D22" s="26"/>
    </row>
    <row r="23" spans="1:4" ht="15.75" thickBot="1" x14ac:dyDescent="0.3">
      <c r="A23" s="29" t="s">
        <v>155</v>
      </c>
      <c r="B23" s="27"/>
      <c r="C23" s="27"/>
      <c r="D23" s="27"/>
    </row>
  </sheetData>
  <pageMargins left="0.7" right="0.7" top="0.78740157499999996" bottom="0.78740157499999996" header="0.3" footer="0.3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5"/>
  <dimension ref="A1:C26"/>
  <sheetViews>
    <sheetView view="pageBreakPreview" zoomScale="60" zoomScaleNormal="100" workbookViewId="0">
      <selection activeCell="A19" sqref="A19"/>
    </sheetView>
  </sheetViews>
  <sheetFormatPr defaultRowHeight="15" x14ac:dyDescent="0.25"/>
  <cols>
    <col min="1" max="1" width="20.7109375" customWidth="1"/>
    <col min="2" max="2" width="24.28515625" customWidth="1"/>
    <col min="3" max="3" width="25.7109375" customWidth="1"/>
    <col min="4" max="4" width="15.28515625" customWidth="1"/>
  </cols>
  <sheetData>
    <row r="1" spans="1:3" ht="15.75" thickBot="1" x14ac:dyDescent="0.3">
      <c r="A1" s="1" t="s">
        <v>101</v>
      </c>
    </row>
    <row r="2" spans="1:3" ht="75" customHeight="1" x14ac:dyDescent="0.25">
      <c r="A2" s="41" t="s">
        <v>44</v>
      </c>
      <c r="B2" s="46" t="s">
        <v>95</v>
      </c>
      <c r="C2" s="46" t="s">
        <v>96</v>
      </c>
    </row>
    <row r="3" spans="1:3" x14ac:dyDescent="0.25">
      <c r="A3" s="28" t="s">
        <v>152</v>
      </c>
      <c r="B3" s="26">
        <v>886.84619999999995</v>
      </c>
      <c r="C3" s="26"/>
    </row>
    <row r="4" spans="1:3" x14ac:dyDescent="0.25">
      <c r="A4" s="28" t="s">
        <v>153</v>
      </c>
      <c r="B4" s="26">
        <v>960.75</v>
      </c>
      <c r="C4" s="26"/>
    </row>
    <row r="5" spans="1:3" x14ac:dyDescent="0.25">
      <c r="A5" s="28" t="s">
        <v>154</v>
      </c>
      <c r="B5" s="26">
        <v>886.84619999999995</v>
      </c>
      <c r="C5" s="26"/>
    </row>
    <row r="6" spans="1:3" ht="15.75" thickBot="1" x14ac:dyDescent="0.3">
      <c r="A6" s="29" t="s">
        <v>155</v>
      </c>
      <c r="B6" s="27">
        <v>886.84619999999995</v>
      </c>
      <c r="C6" s="27"/>
    </row>
    <row r="7" spans="1:3" x14ac:dyDescent="0.25">
      <c r="A7" s="67" t="s">
        <v>97</v>
      </c>
      <c r="B7" s="68"/>
      <c r="C7" s="68"/>
    </row>
    <row r="8" spans="1:3" x14ac:dyDescent="0.25">
      <c r="A8" s="67" t="s">
        <v>98</v>
      </c>
      <c r="B8" s="68"/>
      <c r="C8" s="68"/>
    </row>
    <row r="9" spans="1:3" x14ac:dyDescent="0.25">
      <c r="A9" s="67"/>
      <c r="B9" s="68"/>
      <c r="C9" s="68"/>
    </row>
    <row r="10" spans="1:3" ht="15.75" thickBot="1" x14ac:dyDescent="0.3">
      <c r="A10" s="1" t="s">
        <v>102</v>
      </c>
    </row>
    <row r="11" spans="1:3" ht="75" customHeight="1" x14ac:dyDescent="0.25">
      <c r="A11" s="41" t="s">
        <v>44</v>
      </c>
      <c r="B11" s="46" t="s">
        <v>99</v>
      </c>
      <c r="C11" s="46" t="s">
        <v>100</v>
      </c>
    </row>
    <row r="12" spans="1:3" x14ac:dyDescent="0.25">
      <c r="A12" s="33" t="s">
        <v>152</v>
      </c>
      <c r="B12" s="26">
        <v>134.79050000000001</v>
      </c>
      <c r="C12" s="26"/>
    </row>
    <row r="13" spans="1:3" x14ac:dyDescent="0.25">
      <c r="A13" s="33" t="s">
        <v>153</v>
      </c>
      <c r="B13" s="26">
        <v>98.048400000000001</v>
      </c>
      <c r="C13" s="26"/>
    </row>
    <row r="14" spans="1:3" x14ac:dyDescent="0.25">
      <c r="A14" s="33" t="s">
        <v>154</v>
      </c>
      <c r="B14" s="26">
        <v>108.92789999999999</v>
      </c>
      <c r="C14" s="26"/>
    </row>
    <row r="15" spans="1:3" ht="15.75" thickBot="1" x14ac:dyDescent="0.3">
      <c r="A15" s="34" t="s">
        <v>155</v>
      </c>
      <c r="B15" s="27">
        <v>102.93</v>
      </c>
      <c r="C15" s="27"/>
    </row>
    <row r="16" spans="1:3" x14ac:dyDescent="0.25">
      <c r="A16" s="67" t="s">
        <v>97</v>
      </c>
      <c r="C16" s="68"/>
    </row>
    <row r="17" spans="1:3" x14ac:dyDescent="0.25">
      <c r="A17" s="67" t="s">
        <v>98</v>
      </c>
      <c r="C17" s="68"/>
    </row>
    <row r="19" spans="1:3" ht="15.75" thickBot="1" x14ac:dyDescent="0.3">
      <c r="A19" s="1" t="s">
        <v>103</v>
      </c>
    </row>
    <row r="20" spans="1:3" ht="75" customHeight="1" x14ac:dyDescent="0.25">
      <c r="A20" s="41" t="s">
        <v>44</v>
      </c>
      <c r="B20" s="46" t="s">
        <v>104</v>
      </c>
      <c r="C20" s="46" t="s">
        <v>105</v>
      </c>
    </row>
    <row r="21" spans="1:3" x14ac:dyDescent="0.25">
      <c r="A21" s="22" t="s">
        <v>152</v>
      </c>
      <c r="B21" s="23">
        <v>1</v>
      </c>
      <c r="C21" s="26"/>
    </row>
    <row r="22" spans="1:3" x14ac:dyDescent="0.25">
      <c r="A22" s="22" t="s">
        <v>153</v>
      </c>
      <c r="B22" s="23">
        <v>1</v>
      </c>
      <c r="C22" s="26"/>
    </row>
    <row r="23" spans="1:3" x14ac:dyDescent="0.25">
      <c r="A23" s="22" t="s">
        <v>154</v>
      </c>
      <c r="B23" s="23">
        <v>1</v>
      </c>
      <c r="C23" s="26"/>
    </row>
    <row r="24" spans="1:3" ht="15.75" thickBot="1" x14ac:dyDescent="0.3">
      <c r="A24" s="24" t="s">
        <v>155</v>
      </c>
      <c r="B24" s="25">
        <v>1</v>
      </c>
      <c r="C24" s="27"/>
    </row>
    <row r="25" spans="1:3" x14ac:dyDescent="0.25">
      <c r="A25" s="67" t="s">
        <v>97</v>
      </c>
    </row>
    <row r="26" spans="1:3" x14ac:dyDescent="0.25">
      <c r="A26" s="67" t="s">
        <v>98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H86"/>
  <sheetViews>
    <sheetView topLeftCell="A7" zoomScale="115" zoomScaleNormal="115" zoomScaleSheetLayoutView="85" workbookViewId="0">
      <selection activeCell="M32" sqref="M32"/>
    </sheetView>
  </sheetViews>
  <sheetFormatPr defaultRowHeight="15" x14ac:dyDescent="0.25"/>
  <cols>
    <col min="1" max="1" width="24" customWidth="1"/>
    <col min="2" max="6" width="11.7109375" customWidth="1"/>
    <col min="7" max="7" width="11.85546875" customWidth="1"/>
  </cols>
  <sheetData>
    <row r="1" spans="1:8" ht="33" customHeight="1" x14ac:dyDescent="0.25">
      <c r="A1" s="96" t="str">
        <f>Data_01!B3&amp;" - grafy výtěžnosti "</f>
        <v xml:space="preserve">Město Fryšták - grafy výtěžnosti </v>
      </c>
      <c r="B1" s="96"/>
      <c r="C1" s="96"/>
      <c r="D1" s="96"/>
      <c r="E1" s="96"/>
      <c r="F1" s="96"/>
      <c r="G1" s="96"/>
      <c r="H1" s="32"/>
    </row>
    <row r="2" spans="1:8" ht="28.5" customHeight="1" thickBot="1" x14ac:dyDescent="0.3">
      <c r="A2" s="97" t="str">
        <f>Data_04_Výtěžnost!A1</f>
        <v>04-01 Výtěžnost obce [kg/obyv./rok] z posledního dodaného výkazu + předchozí 4 Q</v>
      </c>
      <c r="B2" s="97"/>
      <c r="C2" s="97"/>
      <c r="D2" s="97"/>
      <c r="E2" s="97"/>
      <c r="F2" s="97"/>
      <c r="G2" s="97"/>
    </row>
    <row r="3" spans="1:8" ht="21" customHeight="1" x14ac:dyDescent="0.25">
      <c r="A3" s="41" t="str">
        <f>Data_04_Výtěžnost!A2</f>
        <v>Období</v>
      </c>
      <c r="B3" s="42" t="str">
        <f>Data_04_Výtěžnost!B2</f>
        <v>Papír</v>
      </c>
      <c r="C3" s="42" t="str">
        <f>Data_04_Výtěžnost!C2</f>
        <v>Plast</v>
      </c>
      <c r="D3" s="42" t="str">
        <f>Data_04_Výtěžnost!D2</f>
        <v>Sklo celkem</v>
      </c>
      <c r="E3" s="42" t="str">
        <f>Data_04_Výtěžnost!E2</f>
        <v>NK</v>
      </c>
      <c r="F3" s="42" t="str">
        <f>Data_04_Výtěžnost!F2</f>
        <v>Kov</v>
      </c>
      <c r="G3" s="42" t="str">
        <f>Data_04_Výtěžnost!G2</f>
        <v>SKO</v>
      </c>
      <c r="H3" s="79" t="str">
        <f>Data_04_Výtěžnost!H2</f>
        <v>Dřevo</v>
      </c>
    </row>
    <row r="4" spans="1:8" x14ac:dyDescent="0.25">
      <c r="A4" s="30" t="str">
        <f>Data_04_Výtěžnost!A3</f>
        <v>2024Q1</v>
      </c>
      <c r="B4" s="60">
        <f>Data_04_Výtěžnost!B3</f>
        <v>4.4340349999999997</v>
      </c>
      <c r="C4" s="60">
        <f>Data_04_Výtěžnost!C3</f>
        <v>17.007546000000001</v>
      </c>
      <c r="D4" s="60">
        <f>Data_04_Výtěžnost!D3</f>
        <v>23.783501999999999</v>
      </c>
      <c r="E4" s="60">
        <f>Data_04_Výtěžnost!E3</f>
        <v>0.20816999999999999</v>
      </c>
      <c r="F4" s="60">
        <f>Data_04_Výtěžnost!F3</f>
        <v>3.6429870000000002</v>
      </c>
      <c r="G4" s="60">
        <f>Data_04_Výtěžnost!G3</f>
        <v>152.814988</v>
      </c>
      <c r="H4" s="85">
        <f>Data_04_Výtěžnost!H3</f>
        <v>20.900338000000001</v>
      </c>
    </row>
    <row r="5" spans="1:8" x14ac:dyDescent="0.25">
      <c r="A5" s="30" t="str">
        <f>Data_04_Výtěžnost!A4</f>
        <v>2024Q2</v>
      </c>
      <c r="B5" s="60">
        <f>Data_04_Výtěžnost!B4</f>
        <v>8.6807180000000006</v>
      </c>
      <c r="C5" s="60">
        <f>Data_04_Výtěžnost!C4</f>
        <v>23.856362000000001</v>
      </c>
      <c r="D5" s="60">
        <f>Data_04_Výtěžnost!D4</f>
        <v>17.111630999999999</v>
      </c>
      <c r="E5" s="60">
        <f>Data_04_Výtěžnost!E4</f>
        <v>0</v>
      </c>
      <c r="F5" s="60">
        <f>Data_04_Výtěžnost!F4</f>
        <v>5.5581569999999996</v>
      </c>
      <c r="G5" s="60">
        <f>Data_04_Výtěžnost!G4</f>
        <v>133.87041300000001</v>
      </c>
      <c r="H5" s="85">
        <f>Data_04_Výtěžnost!H4</f>
        <v>19.880300999999999</v>
      </c>
    </row>
    <row r="6" spans="1:8" x14ac:dyDescent="0.25">
      <c r="A6" s="30" t="str">
        <f>Data_04_Výtěžnost!A5</f>
        <v>2024Q3</v>
      </c>
      <c r="B6" s="60">
        <f>Data_04_Výtěžnost!B5</f>
        <v>15.029923999999999</v>
      </c>
      <c r="C6" s="60">
        <f>Data_04_Výtěžnost!C5</f>
        <v>20.214414999999999</v>
      </c>
      <c r="D6" s="60">
        <f>Data_04_Výtěžnost!D5</f>
        <v>17.40307</v>
      </c>
      <c r="E6" s="60">
        <f>Data_04_Výtěžnost!E5</f>
        <v>0.60265400000000002</v>
      </c>
      <c r="F6" s="60">
        <f>Data_04_Výtěžnost!F5</f>
        <v>5.4748890000000001</v>
      </c>
      <c r="G6" s="60">
        <f>Data_04_Výtěžnost!G5</f>
        <v>161.51964599999999</v>
      </c>
      <c r="H6" s="85">
        <f>Data_04_Výtěžnost!H5</f>
        <v>24.709862000000001</v>
      </c>
    </row>
    <row r="7" spans="1:8" x14ac:dyDescent="0.25">
      <c r="A7" s="30" t="str">
        <f>Data_04_Výtěžnost!A6</f>
        <v>2024Q4</v>
      </c>
      <c r="B7" s="60">
        <f>Data_04_Výtěžnost!B6</f>
        <v>19.911527</v>
      </c>
      <c r="C7" s="60">
        <f>Data_04_Výtěžnost!C6</f>
        <v>19.908404000000001</v>
      </c>
      <c r="D7" s="60">
        <f>Data_04_Výtěžnost!D6</f>
        <v>10.697892</v>
      </c>
      <c r="E7" s="60">
        <f>Data_04_Výtěžnost!E6</f>
        <v>0.84621299999999999</v>
      </c>
      <c r="F7" s="60">
        <f>Data_04_Výtěžnost!F6</f>
        <v>3.6638039999999998</v>
      </c>
      <c r="G7" s="60">
        <f>Data_04_Výtěžnost!G6</f>
        <v>135.977101</v>
      </c>
      <c r="H7" s="85">
        <f>Data_04_Výtěžnost!H6</f>
        <v>21.108508</v>
      </c>
    </row>
    <row r="8" spans="1:8" ht="15.75" thickBot="1" x14ac:dyDescent="0.3">
      <c r="A8" s="31" t="str">
        <f>Data_04_Výtěžnost!A7</f>
        <v>2025Q1</v>
      </c>
      <c r="B8" s="61">
        <f>Data_04_Výtěžnost!B7</f>
        <v>20.650532999999999</v>
      </c>
      <c r="C8" s="61">
        <f>Data_04_Výtěžnost!C7</f>
        <v>16.357012000000001</v>
      </c>
      <c r="D8" s="61">
        <f>Data_04_Výtěžnost!D7</f>
        <v>13.468643999999999</v>
      </c>
      <c r="E8" s="61">
        <f>Data_04_Výtěžnost!E7</f>
        <v>0.60889899999999997</v>
      </c>
      <c r="F8" s="61">
        <f>Data_04_Výtěžnost!F7</f>
        <v>6.1576890000000004</v>
      </c>
      <c r="G8" s="61">
        <f>Data_04_Výtěžnost!G7</f>
        <v>149.112672</v>
      </c>
      <c r="H8" s="86">
        <f>Data_04_Výtěžnost!H7</f>
        <v>16.69529</v>
      </c>
    </row>
    <row r="24" spans="1:8" ht="4.5" customHeight="1" x14ac:dyDescent="0.25"/>
    <row r="25" spans="1:8" ht="28.5" customHeight="1" thickBot="1" x14ac:dyDescent="0.3">
      <c r="A25" s="98" t="str">
        <f>Data_04_Výtěžnost!$A$9</f>
        <v>04-02 Výtěžnost obce [kg/obyv./rok] za poslední uzavřený rok 2024 ve srovnání s velikostními skupinami</v>
      </c>
      <c r="B25" s="98"/>
      <c r="C25" s="98"/>
      <c r="D25" s="98"/>
      <c r="E25" s="98"/>
      <c r="F25" s="98"/>
      <c r="G25" s="98"/>
    </row>
    <row r="26" spans="1:8" ht="21" customHeight="1" x14ac:dyDescent="0.25">
      <c r="A26" s="41" t="str">
        <f>Data_04_Výtěžnost!B10</f>
        <v>Skupina</v>
      </c>
      <c r="B26" s="42" t="str">
        <f>Data_04_Výtěžnost!C10</f>
        <v>Papír</v>
      </c>
      <c r="C26" s="42" t="str">
        <f>Data_04_Výtěžnost!D10</f>
        <v>Plast</v>
      </c>
      <c r="D26" s="42" t="str">
        <f>Data_04_Výtěžnost!E10</f>
        <v>Sklo celkem</v>
      </c>
      <c r="E26" s="42" t="str">
        <f>Data_04_Výtěžnost!F10</f>
        <v>NK</v>
      </c>
      <c r="F26" s="42" t="str">
        <f>Data_04_Výtěžnost!G10</f>
        <v>Kov</v>
      </c>
      <c r="G26" s="42" t="str">
        <f>Data_04_Výtěžnost!H10</f>
        <v>SKO</v>
      </c>
      <c r="H26" s="79" t="str">
        <f>Data_04_Výtěžnost!I10</f>
        <v>Dřevo</v>
      </c>
    </row>
    <row r="27" spans="1:8" x14ac:dyDescent="0.25">
      <c r="A27" s="30" t="str">
        <f>Data_04_Výtěžnost!B11</f>
        <v>Město Fryšták</v>
      </c>
      <c r="B27" s="60">
        <f>Data_04_Výtěžnost!C11</f>
        <v>12.014051</v>
      </c>
      <c r="C27" s="60">
        <f>Data_04_Výtěžnost!D11</f>
        <v>20.246682</v>
      </c>
      <c r="D27" s="60">
        <f>Data_04_Výtěžnost!E11</f>
        <v>17.249023999999999</v>
      </c>
      <c r="E27" s="60">
        <f>Data_04_Výtěžnost!F11</f>
        <v>0.41425899999999999</v>
      </c>
      <c r="F27" s="60">
        <f>Data_04_Výtěžnost!G11</f>
        <v>4.5849589999999996</v>
      </c>
      <c r="G27" s="60">
        <f>Data_04_Výtěžnost!H11</f>
        <v>146.045537</v>
      </c>
      <c r="H27" s="85">
        <f>Data_04_Výtěžnost!I11</f>
        <v>21.649751999999999</v>
      </c>
    </row>
    <row r="28" spans="1:8" x14ac:dyDescent="0.25">
      <c r="A28" s="30" t="str">
        <f>Data_04_Výtěžnost!B12</f>
        <v>vel.skupina 2001 - 5000</v>
      </c>
      <c r="B28" s="60">
        <f>Data_04_Výtěžnost!C12</f>
        <v>22.199843000000001</v>
      </c>
      <c r="C28" s="60">
        <f>Data_04_Výtěžnost!D12</f>
        <v>20.492979999999999</v>
      </c>
      <c r="D28" s="60">
        <f>Data_04_Výtěžnost!E12</f>
        <v>16.011807999999998</v>
      </c>
      <c r="E28" s="60">
        <f>Data_04_Výtěžnost!F12</f>
        <v>0.41159200000000001</v>
      </c>
      <c r="F28" s="60">
        <f>Data_04_Výtěžnost!G12</f>
        <v>12.495005000000001</v>
      </c>
      <c r="G28" s="60">
        <f>Data_04_Výtěžnost!H12</f>
        <v>178.40048100000001</v>
      </c>
      <c r="H28" s="85">
        <f>Data_04_Výtěžnost!I12</f>
        <v>9.1261930000000007</v>
      </c>
    </row>
    <row r="29" spans="1:8" x14ac:dyDescent="0.25">
      <c r="A29" s="30" t="str">
        <f>Data_04_Výtěžnost!B13</f>
        <v>Zlínský</v>
      </c>
      <c r="B29" s="60">
        <f>Data_04_Výtěžnost!C13</f>
        <v>21.49971</v>
      </c>
      <c r="C29" s="60">
        <f>Data_04_Výtěžnost!D13</f>
        <v>16.384467000000001</v>
      </c>
      <c r="D29" s="60">
        <f>Data_04_Výtěžnost!E13</f>
        <v>15.117528</v>
      </c>
      <c r="E29" s="60">
        <f>Data_04_Výtěžnost!F13</f>
        <v>0.45702500000000001</v>
      </c>
      <c r="F29" s="60">
        <f>Data_04_Výtěžnost!G13</f>
        <v>18.878052</v>
      </c>
      <c r="G29" s="60">
        <f>Data_04_Výtěžnost!H13</f>
        <v>164.40142399999999</v>
      </c>
      <c r="H29" s="85">
        <f>Data_04_Výtěžnost!I13</f>
        <v>11.081886000000001</v>
      </c>
    </row>
    <row r="30" spans="1:8" x14ac:dyDescent="0.25">
      <c r="A30" s="30" t="str">
        <f>Data_04_Výtěžnost!B14</f>
        <v>ORP Zlín</v>
      </c>
      <c r="B30" s="60">
        <f>Data_04_Výtěžnost!C14</f>
        <v>22.112020000000001</v>
      </c>
      <c r="C30" s="60">
        <f>Data_04_Výtěžnost!D14</f>
        <v>14.859508999999999</v>
      </c>
      <c r="D30" s="60">
        <f>Data_04_Výtěžnost!E14</f>
        <v>14.288425</v>
      </c>
      <c r="E30" s="60">
        <f>Data_04_Výtěžnost!F14</f>
        <v>0.30365399999999998</v>
      </c>
      <c r="F30" s="60">
        <f>Data_04_Výtěžnost!G14</f>
        <v>3.4525730000000001</v>
      </c>
      <c r="G30" s="60">
        <f>Data_04_Výtěžnost!H14</f>
        <v>159.54943499999999</v>
      </c>
      <c r="H30" s="85">
        <f>Data_04_Výtěžnost!I14</f>
        <v>4.8201090000000004</v>
      </c>
    </row>
    <row r="31" spans="1:8" ht="15.75" thickBot="1" x14ac:dyDescent="0.3">
      <c r="A31" s="31" t="str">
        <f>Data_04_Výtěžnost!B15</f>
        <v xml:space="preserve">ČR </v>
      </c>
      <c r="B31" s="61">
        <f>Data_04_Výtěžnost!C15</f>
        <v>22.553691000000001</v>
      </c>
      <c r="C31" s="61">
        <f>Data_04_Výtěžnost!D15</f>
        <v>18.074202</v>
      </c>
      <c r="D31" s="61">
        <f>Data_04_Výtěžnost!E15</f>
        <v>14.833539999999999</v>
      </c>
      <c r="E31" s="61">
        <f>Data_04_Výtěžnost!F15</f>
        <v>0.37826199999999999</v>
      </c>
      <c r="F31" s="61">
        <f>Data_04_Výtěžnost!G15</f>
        <v>13.424279</v>
      </c>
      <c r="G31" s="61">
        <f>Data_04_Výtěžnost!H15</f>
        <v>179.059797</v>
      </c>
      <c r="H31" s="86">
        <f>Data_04_Výtěžnost!I15</f>
        <v>7.5958709999999998</v>
      </c>
    </row>
    <row r="49" spans="1:8" ht="217.5" customHeight="1" x14ac:dyDescent="0.25"/>
    <row r="51" spans="1:8" ht="42.75" customHeight="1" thickBot="1" x14ac:dyDescent="0.3">
      <c r="A51" s="99" t="str">
        <f>Data_04_Výtěžnost!$A$17</f>
        <v>04-03 Výtěžnost obce [kg/obyv./rok] z výkazu za období 2024Q4 ve srovnání s velikostními skupinami</v>
      </c>
      <c r="B51" s="99"/>
      <c r="C51" s="99"/>
      <c r="D51" s="99"/>
      <c r="E51" s="99"/>
      <c r="F51" s="99"/>
      <c r="G51" s="99"/>
    </row>
    <row r="52" spans="1:8" ht="21" customHeight="1" x14ac:dyDescent="0.25">
      <c r="A52" s="41" t="str">
        <f>Data_04_Výtěžnost!B18</f>
        <v>Skupina</v>
      </c>
      <c r="B52" s="42" t="str">
        <f>Data_04_Výtěžnost!C18</f>
        <v>Papír</v>
      </c>
      <c r="C52" s="42" t="str">
        <f>Data_04_Výtěžnost!D18</f>
        <v>Plast</v>
      </c>
      <c r="D52" s="42" t="str">
        <f>Data_04_Výtěžnost!E18</f>
        <v>Sklo celkem</v>
      </c>
      <c r="E52" s="42" t="str">
        <f>Data_04_Výtěžnost!F18</f>
        <v>NK</v>
      </c>
      <c r="F52" s="42" t="str">
        <f>Data_04_Výtěžnost!G18</f>
        <v>Kov</v>
      </c>
      <c r="G52" s="42" t="str">
        <f>Data_04_Výtěžnost!H18</f>
        <v>SKO</v>
      </c>
      <c r="H52" s="79" t="str">
        <f>Data_04_Výtěžnost!I18</f>
        <v>Dřevo</v>
      </c>
    </row>
    <row r="53" spans="1:8" x14ac:dyDescent="0.25">
      <c r="A53" s="30" t="str">
        <f>Data_04_Výtěžnost!B19</f>
        <v>Město Fryšták</v>
      </c>
      <c r="B53" s="60">
        <f>Data_04_Výtěžnost!C19</f>
        <v>19.911527</v>
      </c>
      <c r="C53" s="60">
        <f>Data_04_Výtěžnost!D19</f>
        <v>19.908404000000001</v>
      </c>
      <c r="D53" s="60">
        <f>Data_04_Výtěžnost!E19</f>
        <v>10.697892</v>
      </c>
      <c r="E53" s="60">
        <f>Data_04_Výtěžnost!F19</f>
        <v>0.84621299999999999</v>
      </c>
      <c r="F53" s="60">
        <f>Data_04_Výtěžnost!G19</f>
        <v>3.6638039999999998</v>
      </c>
      <c r="G53" s="60">
        <f>Data_04_Výtěžnost!H19</f>
        <v>135.977101</v>
      </c>
      <c r="H53" s="85">
        <f>Data_04_Výtěžnost!I19</f>
        <v>21.108508</v>
      </c>
    </row>
    <row r="54" spans="1:8" x14ac:dyDescent="0.25">
      <c r="A54" s="30" t="str">
        <f>Data_04_Výtěžnost!B20</f>
        <v>vel.skupina 2001 - 5000</v>
      </c>
      <c r="B54" s="60">
        <f>Data_04_Výtěžnost!C20</f>
        <v>23.436554999999998</v>
      </c>
      <c r="C54" s="60">
        <f>Data_04_Výtěžnost!D20</f>
        <v>19.950710999999998</v>
      </c>
      <c r="D54" s="60">
        <f>Data_04_Výtěžnost!E20</f>
        <v>15.111767</v>
      </c>
      <c r="E54" s="60">
        <f>Data_04_Výtěžnost!F20</f>
        <v>0.412912</v>
      </c>
      <c r="F54" s="60">
        <f>Data_04_Výtěžnost!G20</f>
        <v>12.642844</v>
      </c>
      <c r="G54" s="60">
        <f>Data_04_Výtěžnost!H20</f>
        <v>182.45142200000001</v>
      </c>
      <c r="H54" s="85">
        <f>Data_04_Výtěžnost!I20</f>
        <v>8.6353799999999996</v>
      </c>
    </row>
    <row r="55" spans="1:8" x14ac:dyDescent="0.25">
      <c r="A55" s="30" t="str">
        <f>Data_04_Výtěžnost!B21</f>
        <v>Zlínský</v>
      </c>
      <c r="B55" s="60">
        <f>Data_04_Výtěžnost!C21</f>
        <v>22.751594000000001</v>
      </c>
      <c r="C55" s="60">
        <f>Data_04_Výtěžnost!D21</f>
        <v>16.211217999999999</v>
      </c>
      <c r="D55" s="60">
        <f>Data_04_Výtěžnost!E21</f>
        <v>14.23142</v>
      </c>
      <c r="E55" s="60">
        <f>Data_04_Výtěžnost!F21</f>
        <v>0.42375200000000002</v>
      </c>
      <c r="F55" s="60">
        <f>Data_04_Výtěžnost!G21</f>
        <v>18.360358000000002</v>
      </c>
      <c r="G55" s="60">
        <f>Data_04_Výtěžnost!H21</f>
        <v>166.92787799999999</v>
      </c>
      <c r="H55" s="85">
        <f>Data_04_Výtěžnost!I21</f>
        <v>10.973406000000001</v>
      </c>
    </row>
    <row r="56" spans="1:8" x14ac:dyDescent="0.25">
      <c r="A56" s="30" t="str">
        <f>Data_04_Výtěžnost!B22</f>
        <v>ORP Zlín</v>
      </c>
      <c r="B56" s="60">
        <f>Data_04_Výtěžnost!C22</f>
        <v>23.475086000000001</v>
      </c>
      <c r="C56" s="60">
        <f>Data_04_Výtěžnost!D22</f>
        <v>14.773004</v>
      </c>
      <c r="D56" s="60">
        <f>Data_04_Výtěžnost!E22</f>
        <v>13.659125</v>
      </c>
      <c r="E56" s="60">
        <f>Data_04_Výtěžnost!F22</f>
        <v>0.50839800000000002</v>
      </c>
      <c r="F56" s="60">
        <f>Data_04_Výtěžnost!G22</f>
        <v>3.4199950000000001</v>
      </c>
      <c r="G56" s="60">
        <f>Data_04_Výtěžnost!H22</f>
        <v>164.29578799999999</v>
      </c>
      <c r="H56" s="85">
        <f>Data_04_Výtěžnost!I22</f>
        <v>5.5780349999999999</v>
      </c>
    </row>
    <row r="57" spans="1:8" ht="15.75" thickBot="1" x14ac:dyDescent="0.3">
      <c r="A57" s="31" t="str">
        <f>Data_04_Výtěžnost!B23</f>
        <v>ČR</v>
      </c>
      <c r="B57" s="61">
        <f>Data_04_Výtěžnost!C23</f>
        <v>23.914709999999999</v>
      </c>
      <c r="C57" s="61">
        <f>Data_04_Výtěžnost!D23</f>
        <v>17.825485</v>
      </c>
      <c r="D57" s="61">
        <f>Data_04_Výtěžnost!E23</f>
        <v>14.488789000000001</v>
      </c>
      <c r="E57" s="61">
        <f>Data_04_Výtěžnost!F23</f>
        <v>0.38541199999999998</v>
      </c>
      <c r="F57" s="61">
        <f>Data_04_Výtěžnost!G23</f>
        <v>14.375752</v>
      </c>
      <c r="G57" s="61">
        <f>Data_04_Výtěžnost!H23</f>
        <v>181.54711499999999</v>
      </c>
      <c r="H57" s="86">
        <f>Data_04_Výtěžnost!I23</f>
        <v>7.60609</v>
      </c>
    </row>
    <row r="77" spans="1:8" ht="42.75" customHeight="1" thickBot="1" x14ac:dyDescent="0.3">
      <c r="A77" s="100" t="str">
        <f>Data_04_Výtěžnost!$A$25</f>
        <v>04-04 Výtěžnost obce [kg/obyv./rok] z posledního dodaného výkazu + předchozích 7 Q</v>
      </c>
      <c r="B77" s="100"/>
      <c r="C77" s="100"/>
      <c r="D77" s="100"/>
      <c r="E77" s="100"/>
      <c r="F77" s="100"/>
      <c r="G77" s="100"/>
    </row>
    <row r="78" spans="1:8" ht="21" customHeight="1" x14ac:dyDescent="0.25">
      <c r="A78" s="41" t="str">
        <f>Data_04_Výtěžnost!A26</f>
        <v>Období</v>
      </c>
      <c r="B78" s="42" t="str">
        <f>Data_04_Výtěžnost!B26</f>
        <v>Papír</v>
      </c>
      <c r="C78" s="42" t="str">
        <f>Data_04_Výtěžnost!C26</f>
        <v>Plast</v>
      </c>
      <c r="D78" s="42" t="str">
        <f>Data_04_Výtěžnost!D26</f>
        <v>Sklo celkem</v>
      </c>
      <c r="E78" s="42" t="str">
        <f>Data_04_Výtěžnost!E26</f>
        <v>NK</v>
      </c>
      <c r="F78" s="42" t="str">
        <f>Data_04_Výtěžnost!F26</f>
        <v>Kov</v>
      </c>
      <c r="G78" s="42" t="str">
        <f>Data_04_Výtěžnost!G26</f>
        <v>SKO</v>
      </c>
      <c r="H78" s="79" t="str">
        <f>Data_04_Výtěžnost!H26</f>
        <v>Dřevo</v>
      </c>
    </row>
    <row r="79" spans="1:8" x14ac:dyDescent="0.25">
      <c r="A79" s="30" t="str">
        <f>Data_04_Výtěžnost!A27</f>
        <v>2023Q2</v>
      </c>
      <c r="B79" s="60">
        <f>Data_04_Výtěžnost!B27</f>
        <v>14.747368</v>
      </c>
      <c r="C79" s="60">
        <f>Data_04_Výtěžnost!C27</f>
        <v>27.126315000000002</v>
      </c>
      <c r="D79" s="60">
        <f>Data_04_Výtěžnost!D27</f>
        <v>17.399999999999999</v>
      </c>
      <c r="E79" s="60">
        <f>Data_04_Výtěžnost!E27</f>
        <v>0.62105200000000005</v>
      </c>
      <c r="F79" s="60">
        <f>Data_04_Výtěžnost!F27</f>
        <v>5.9094730000000002</v>
      </c>
      <c r="G79" s="60">
        <f>Data_04_Výtěžnost!G27</f>
        <v>131.72421</v>
      </c>
      <c r="H79" s="85">
        <f>Data_04_Výtěžnost!H27</f>
        <v>25.136842000000001</v>
      </c>
    </row>
    <row r="80" spans="1:8" x14ac:dyDescent="0.25">
      <c r="A80" s="30" t="str">
        <f>Data_04_Výtěžnost!A28</f>
        <v>2023Q3</v>
      </c>
      <c r="B80" s="60">
        <f>Data_04_Výtěžnost!B28</f>
        <v>19.073684</v>
      </c>
      <c r="C80" s="60">
        <f>Data_04_Výtěžnost!C28</f>
        <v>21.094736000000001</v>
      </c>
      <c r="D80" s="60">
        <f>Data_04_Výtěžnost!D28</f>
        <v>19.852630999999999</v>
      </c>
      <c r="E80" s="60">
        <f>Data_04_Výtěžnost!E28</f>
        <v>0.65263099999999996</v>
      </c>
      <c r="F80" s="60">
        <f>Data_04_Výtěžnost!F28</f>
        <v>6.3789470000000001</v>
      </c>
      <c r="G80" s="60">
        <f>Data_04_Výtěžnost!G28</f>
        <v>143.33789400000001</v>
      </c>
      <c r="H80" s="85">
        <f>Data_04_Výtěžnost!H28</f>
        <v>6.1894729999999996</v>
      </c>
    </row>
    <row r="81" spans="1:8" x14ac:dyDescent="0.25">
      <c r="A81" s="30" t="str">
        <f>Data_04_Výtěžnost!A29</f>
        <v>2023Q4</v>
      </c>
      <c r="B81" s="60">
        <f>Data_04_Výtěžnost!B29</f>
        <v>19.010525999999999</v>
      </c>
      <c r="C81" s="60">
        <f>Data_04_Výtěžnost!C29</f>
        <v>18.115788999999999</v>
      </c>
      <c r="D81" s="60">
        <f>Data_04_Výtěžnost!D29</f>
        <v>21.115788999999999</v>
      </c>
      <c r="E81" s="60">
        <f>Data_04_Výtěžnost!E29</f>
        <v>0.63157799999999997</v>
      </c>
      <c r="F81" s="60">
        <f>Data_04_Výtěžnost!F29</f>
        <v>4.9052629999999997</v>
      </c>
      <c r="G81" s="60">
        <f>Data_04_Výtěžnost!G29</f>
        <v>132.632631</v>
      </c>
      <c r="H81" s="85">
        <f>Data_04_Výtěžnost!H29</f>
        <v>13.305263</v>
      </c>
    </row>
    <row r="82" spans="1:8" x14ac:dyDescent="0.25">
      <c r="A82" s="30" t="str">
        <f>Data_04_Výtěžnost!A30</f>
        <v>2024Q1</v>
      </c>
      <c r="B82" s="60">
        <f>Data_04_Výtěžnost!B30</f>
        <v>4.4340349999999997</v>
      </c>
      <c r="C82" s="60">
        <f>Data_04_Výtěžnost!C30</f>
        <v>17.007546000000001</v>
      </c>
      <c r="D82" s="60">
        <f>Data_04_Výtěžnost!D30</f>
        <v>23.783501999999999</v>
      </c>
      <c r="E82" s="60">
        <f>Data_04_Výtěžnost!E30</f>
        <v>0.20816999999999999</v>
      </c>
      <c r="F82" s="60">
        <f>Data_04_Výtěžnost!F30</f>
        <v>3.6429870000000002</v>
      </c>
      <c r="G82" s="60">
        <f>Data_04_Výtěžnost!G30</f>
        <v>152.814988</v>
      </c>
      <c r="H82" s="85">
        <f>Data_04_Výtěžnost!H30</f>
        <v>20.900338000000001</v>
      </c>
    </row>
    <row r="83" spans="1:8" x14ac:dyDescent="0.25">
      <c r="A83" s="30" t="str">
        <f>Data_04_Výtěžnost!A31</f>
        <v>2024Q2</v>
      </c>
      <c r="B83" s="60">
        <f>Data_04_Výtěžnost!B31</f>
        <v>8.6807180000000006</v>
      </c>
      <c r="C83" s="60">
        <f>Data_04_Výtěžnost!C31</f>
        <v>23.856362000000001</v>
      </c>
      <c r="D83" s="60">
        <f>Data_04_Výtěžnost!D31</f>
        <v>17.111630999999999</v>
      </c>
      <c r="E83" s="60">
        <f>Data_04_Výtěžnost!E31</f>
        <v>0</v>
      </c>
      <c r="F83" s="60">
        <f>Data_04_Výtěžnost!F31</f>
        <v>5.5581569999999996</v>
      </c>
      <c r="G83" s="60">
        <f>Data_04_Výtěžnost!G31</f>
        <v>133.87041300000001</v>
      </c>
      <c r="H83" s="85">
        <f>Data_04_Výtěžnost!H31</f>
        <v>19.880300999999999</v>
      </c>
    </row>
    <row r="84" spans="1:8" x14ac:dyDescent="0.25">
      <c r="A84" s="30" t="str">
        <f>Data_04_Výtěžnost!A32</f>
        <v>2024Q3</v>
      </c>
      <c r="B84" s="60">
        <f>Data_04_Výtěžnost!B32</f>
        <v>15.029923999999999</v>
      </c>
      <c r="C84" s="60">
        <f>Data_04_Výtěžnost!C32</f>
        <v>20.214414999999999</v>
      </c>
      <c r="D84" s="60">
        <f>Data_04_Výtěžnost!D32</f>
        <v>17.40307</v>
      </c>
      <c r="E84" s="60">
        <f>Data_04_Výtěžnost!E32</f>
        <v>0.60265400000000002</v>
      </c>
      <c r="F84" s="60">
        <f>Data_04_Výtěžnost!F32</f>
        <v>5.4748890000000001</v>
      </c>
      <c r="G84" s="60">
        <f>Data_04_Výtěžnost!G32</f>
        <v>161.51964599999999</v>
      </c>
      <c r="H84" s="85">
        <f>Data_04_Výtěžnost!H32</f>
        <v>24.709862000000001</v>
      </c>
    </row>
    <row r="85" spans="1:8" x14ac:dyDescent="0.25">
      <c r="A85" s="30" t="str">
        <f>Data_04_Výtěžnost!A33</f>
        <v>2024Q4</v>
      </c>
      <c r="B85" s="60">
        <f>Data_04_Výtěžnost!B33</f>
        <v>19.911527</v>
      </c>
      <c r="C85" s="60">
        <f>Data_04_Výtěžnost!C33</f>
        <v>19.908404000000001</v>
      </c>
      <c r="D85" s="60">
        <f>Data_04_Výtěžnost!D33</f>
        <v>10.697892</v>
      </c>
      <c r="E85" s="60">
        <f>Data_04_Výtěžnost!E33</f>
        <v>0.84621299999999999</v>
      </c>
      <c r="F85" s="60">
        <f>Data_04_Výtěžnost!F33</f>
        <v>3.6638039999999998</v>
      </c>
      <c r="G85" s="60">
        <f>Data_04_Výtěžnost!G33</f>
        <v>135.977101</v>
      </c>
      <c r="H85" s="85">
        <f>Data_04_Výtěžnost!H33</f>
        <v>21.108508</v>
      </c>
    </row>
    <row r="86" spans="1:8" ht="15.75" thickBot="1" x14ac:dyDescent="0.3">
      <c r="A86" s="31" t="str">
        <f>Data_04_Výtěžnost!A34</f>
        <v>2025Q1</v>
      </c>
      <c r="B86" s="61">
        <f>Data_04_Výtěžnost!B34</f>
        <v>20.650532999999999</v>
      </c>
      <c r="C86" s="61">
        <f>Data_04_Výtěžnost!C34</f>
        <v>16.357012000000001</v>
      </c>
      <c r="D86" s="61">
        <f>Data_04_Výtěžnost!D34</f>
        <v>13.468643999999999</v>
      </c>
      <c r="E86" s="61">
        <f>Data_04_Výtěžnost!E34</f>
        <v>0.60889899999999997</v>
      </c>
      <c r="F86" s="61">
        <f>Data_04_Výtěžnost!F34</f>
        <v>6.1576890000000004</v>
      </c>
      <c r="G86" s="61">
        <f>Data_04_Výtěžnost!G34</f>
        <v>149.112672</v>
      </c>
      <c r="H86" s="86">
        <f>Data_04_Výtěžnost!H34</f>
        <v>16.69529</v>
      </c>
    </row>
  </sheetData>
  <mergeCells count="5">
    <mergeCell ref="A1:G1"/>
    <mergeCell ref="A2:G2"/>
    <mergeCell ref="A25:G25"/>
    <mergeCell ref="A51:G51"/>
    <mergeCell ref="A77:G77"/>
  </mergeCells>
  <pageMargins left="0.59055118110236227" right="0.59055118110236227" top="0.70866141732283472" bottom="0.70866141732283472" header="0.31496062992125984" footer="0.31496062992125984"/>
  <pageSetup paperSize="9" scale="82" fitToHeight="2" orientation="portrait" r:id="rId1"/>
  <headerFooter>
    <oddFooter>&amp;LEKO-KOM, a.s. | passport obce verze 1.20&amp;C&amp;D&amp;Rstrana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H43"/>
  <sheetViews>
    <sheetView topLeftCell="A10" zoomScaleNormal="100" workbookViewId="0">
      <selection activeCell="K28" sqref="K28"/>
    </sheetView>
  </sheetViews>
  <sheetFormatPr defaultRowHeight="15" x14ac:dyDescent="0.25"/>
  <cols>
    <col min="1" max="1" width="9.42578125" customWidth="1"/>
    <col min="2" max="8" width="16.28515625" customWidth="1"/>
  </cols>
  <sheetData>
    <row r="1" spans="1:8" ht="33" customHeight="1" x14ac:dyDescent="0.35">
      <c r="A1" s="101" t="str">
        <f>Data_01!B3&amp;" - množství "</f>
        <v xml:space="preserve">Město Fryšták - množství </v>
      </c>
      <c r="B1" s="101"/>
      <c r="C1" s="101"/>
      <c r="D1" s="101"/>
      <c r="E1" s="101"/>
      <c r="F1" s="101"/>
      <c r="G1" s="101"/>
    </row>
    <row r="3" spans="1:8" ht="24.95" customHeight="1" thickBot="1" x14ac:dyDescent="0.3">
      <c r="A3" s="39" t="s">
        <v>50</v>
      </c>
      <c r="B3" s="40"/>
      <c r="C3" s="40"/>
      <c r="D3" s="40"/>
      <c r="E3" s="40"/>
      <c r="F3" s="40"/>
      <c r="G3" s="40"/>
    </row>
    <row r="4" spans="1:8" ht="33" customHeight="1" x14ac:dyDescent="0.25">
      <c r="A4" s="41" t="s">
        <v>13</v>
      </c>
      <c r="B4" s="42" t="s">
        <v>11</v>
      </c>
      <c r="C4" s="42" t="s">
        <v>12</v>
      </c>
      <c r="D4" s="42" t="s">
        <v>87</v>
      </c>
      <c r="E4" s="42" t="s">
        <v>14</v>
      </c>
      <c r="F4" s="42" t="s">
        <v>33</v>
      </c>
      <c r="G4" s="42" t="s">
        <v>86</v>
      </c>
      <c r="H4" s="79" t="s">
        <v>124</v>
      </c>
    </row>
    <row r="5" spans="1:8" x14ac:dyDescent="0.25">
      <c r="A5" s="43">
        <f>Data_03_Množství!A3</f>
        <v>2015</v>
      </c>
      <c r="B5" s="47">
        <f>Data_03_Množství!B3</f>
        <v>34.71</v>
      </c>
      <c r="C5" s="47">
        <f>Data_03_Množství!C3</f>
        <v>42.44</v>
      </c>
      <c r="D5" s="47">
        <f>Data_03_Množství!D3</f>
        <v>58.33</v>
      </c>
      <c r="E5" s="47">
        <f>Data_03_Množství!E3</f>
        <v>0</v>
      </c>
      <c r="F5" s="47">
        <f>Data_03_Množství!F3</f>
        <v>11.7</v>
      </c>
      <c r="G5" s="47">
        <f>Data_03_Množství!G3</f>
        <v>649.65</v>
      </c>
      <c r="H5" s="80">
        <f>Data_03_Množství!H3</f>
        <v>0</v>
      </c>
    </row>
    <row r="6" spans="1:8" x14ac:dyDescent="0.25">
      <c r="A6" s="43">
        <f>Data_03_Množství!A4</f>
        <v>2016</v>
      </c>
      <c r="B6" s="47">
        <f>Data_03_Množství!B4</f>
        <v>56.8</v>
      </c>
      <c r="C6" s="47">
        <f>Data_03_Množství!C4</f>
        <v>47.65</v>
      </c>
      <c r="D6" s="47">
        <f>Data_03_Množství!D4</f>
        <v>71.239999999999995</v>
      </c>
      <c r="E6" s="47">
        <f>Data_03_Množství!E4</f>
        <v>0</v>
      </c>
      <c r="F6" s="47">
        <f>Data_03_Množství!F4</f>
        <v>19.899999999999999</v>
      </c>
      <c r="G6" s="47">
        <f>Data_03_Množství!G4</f>
        <v>663.75</v>
      </c>
      <c r="H6" s="80">
        <f>Data_03_Množství!H4</f>
        <v>0</v>
      </c>
    </row>
    <row r="7" spans="1:8" x14ac:dyDescent="0.25">
      <c r="A7" s="43">
        <f>Data_03_Množství!A5</f>
        <v>2017</v>
      </c>
      <c r="B7" s="47">
        <f>Data_03_Množství!B5</f>
        <v>52.71</v>
      </c>
      <c r="C7" s="47">
        <f>Data_03_Množství!C5</f>
        <v>47.83</v>
      </c>
      <c r="D7" s="47">
        <f>Data_03_Množství!D5</f>
        <v>69.13</v>
      </c>
      <c r="E7" s="47">
        <f>Data_03_Množství!E5</f>
        <v>0</v>
      </c>
      <c r="F7" s="47">
        <f>Data_03_Množství!F5</f>
        <v>19.579999999999998</v>
      </c>
      <c r="G7" s="47">
        <f>Data_03_Množství!G5</f>
        <v>640.41</v>
      </c>
      <c r="H7" s="80">
        <f>Data_03_Množství!H5</f>
        <v>0</v>
      </c>
    </row>
    <row r="8" spans="1:8" x14ac:dyDescent="0.25">
      <c r="A8" s="43">
        <f>Data_03_Množství!A6</f>
        <v>2018</v>
      </c>
      <c r="B8" s="47">
        <f>Data_03_Množství!B6</f>
        <v>81.27</v>
      </c>
      <c r="C8" s="47">
        <f>Data_03_Množství!C6</f>
        <v>43.356000000000002</v>
      </c>
      <c r="D8" s="47">
        <f>Data_03_Množství!D6</f>
        <v>71.400000000000006</v>
      </c>
      <c r="E8" s="47">
        <f>Data_03_Množství!E6</f>
        <v>0</v>
      </c>
      <c r="F8" s="47">
        <f>Data_03_Množství!F6</f>
        <v>18.16</v>
      </c>
      <c r="G8" s="47">
        <f>Data_03_Množství!G6</f>
        <v>671.08600000000001</v>
      </c>
      <c r="H8" s="80">
        <f>Data_03_Množství!H6</f>
        <v>0</v>
      </c>
    </row>
    <row r="9" spans="1:8" x14ac:dyDescent="0.25">
      <c r="A9" s="43">
        <f>Data_03_Množství!A7</f>
        <v>2019</v>
      </c>
      <c r="B9" s="47">
        <f>Data_03_Množství!B7</f>
        <v>71.897999999999996</v>
      </c>
      <c r="C9" s="47">
        <f>Data_03_Množství!C7</f>
        <v>47.807000000000002</v>
      </c>
      <c r="D9" s="47">
        <f>Data_03_Množství!D7</f>
        <v>57.85</v>
      </c>
      <c r="E9" s="47">
        <f>Data_03_Množství!E7</f>
        <v>0</v>
      </c>
      <c r="F9" s="47">
        <f>Data_03_Množství!F7</f>
        <v>22.02</v>
      </c>
      <c r="G9" s="47">
        <f>Data_03_Množství!G7</f>
        <v>584.81100000000004</v>
      </c>
      <c r="H9" s="80">
        <f>Data_03_Množství!H7</f>
        <v>0</v>
      </c>
    </row>
    <row r="10" spans="1:8" x14ac:dyDescent="0.25">
      <c r="A10" s="43">
        <f>Data_03_Množství!A8</f>
        <v>2020</v>
      </c>
      <c r="B10" s="47">
        <f>Data_03_Množství!B8</f>
        <v>69.441000000000003</v>
      </c>
      <c r="C10" s="47">
        <f>Data_03_Množství!C8</f>
        <v>78.435000000000002</v>
      </c>
      <c r="D10" s="47">
        <f>Data_03_Množství!D8</f>
        <v>66.295000000000002</v>
      </c>
      <c r="E10" s="47">
        <f>Data_03_Množství!E8</f>
        <v>0</v>
      </c>
      <c r="F10" s="47">
        <f>Data_03_Množství!F8</f>
        <v>22.242999999999999</v>
      </c>
      <c r="G10" s="47">
        <f>Data_03_Množství!G8</f>
        <v>599.49</v>
      </c>
      <c r="H10" s="80">
        <f>Data_03_Množství!H8</f>
        <v>0</v>
      </c>
    </row>
    <row r="11" spans="1:8" x14ac:dyDescent="0.25">
      <c r="A11" s="43">
        <f>Data_03_Množství!A9</f>
        <v>2021</v>
      </c>
      <c r="B11" s="47">
        <f>Data_03_Množství!B9</f>
        <v>69.069999999999993</v>
      </c>
      <c r="C11" s="47">
        <f>Data_03_Množství!C9</f>
        <v>70.769000000000005</v>
      </c>
      <c r="D11" s="47">
        <f>Data_03_Množství!D9</f>
        <v>67.83</v>
      </c>
      <c r="E11" s="47">
        <f>Data_03_Množství!E9</f>
        <v>0</v>
      </c>
      <c r="F11" s="47">
        <f>Data_03_Množství!F9</f>
        <v>21.292999999999999</v>
      </c>
      <c r="G11" s="47">
        <f>Data_03_Množství!G9</f>
        <v>533.38599999999997</v>
      </c>
      <c r="H11" s="80">
        <f>Data_03_Množství!H9</f>
        <v>0</v>
      </c>
    </row>
    <row r="12" spans="1:8" x14ac:dyDescent="0.25">
      <c r="A12" s="43">
        <f>Data_03_Množství!A10</f>
        <v>2022</v>
      </c>
      <c r="B12" s="47">
        <f>Data_03_Množství!B10</f>
        <v>68.138999999999996</v>
      </c>
      <c r="C12" s="47">
        <f>Data_03_Množství!C10</f>
        <v>79.239999999999995</v>
      </c>
      <c r="D12" s="47">
        <f>Data_03_Množství!D10</f>
        <v>80.84</v>
      </c>
      <c r="E12" s="47">
        <f>Data_03_Množství!E10</f>
        <v>0.48099999999999998</v>
      </c>
      <c r="F12" s="47">
        <f>Data_03_Množství!F10</f>
        <v>15.683999999999999</v>
      </c>
      <c r="G12" s="47">
        <f>Data_03_Množství!G10</f>
        <v>505.13299999999998</v>
      </c>
      <c r="H12" s="80">
        <f>Data_03_Množství!H10</f>
        <v>0</v>
      </c>
    </row>
    <row r="13" spans="1:8" x14ac:dyDescent="0.25">
      <c r="A13" s="43">
        <f>Data_03_Množství!A11</f>
        <v>2023</v>
      </c>
      <c r="B13" s="47">
        <f>Data_03_Množství!B11</f>
        <v>65.19</v>
      </c>
      <c r="C13" s="47">
        <f>Data_03_Množství!C11</f>
        <v>80.3</v>
      </c>
      <c r="D13" s="47">
        <f>Data_03_Množství!D11</f>
        <v>73.05</v>
      </c>
      <c r="E13" s="47">
        <f>Data_03_Množství!E11</f>
        <v>1.99</v>
      </c>
      <c r="F13" s="47">
        <f>Data_03_Množství!F11</f>
        <v>19.901</v>
      </c>
      <c r="G13" s="47">
        <f>Data_03_Množství!G11</f>
        <v>537.54700000000003</v>
      </c>
      <c r="H13" s="80">
        <f>Data_03_Množství!H11</f>
        <v>42.4</v>
      </c>
    </row>
    <row r="14" spans="1:8" ht="15.75" thickBot="1" x14ac:dyDescent="0.3">
      <c r="A14" s="44">
        <f>Data_03_Množství!A12</f>
        <v>2024</v>
      </c>
      <c r="B14" s="48">
        <f>Data_03_Množství!B12</f>
        <v>46.17</v>
      </c>
      <c r="C14" s="48">
        <f>Data_03_Množství!C12</f>
        <v>77.808000000000007</v>
      </c>
      <c r="D14" s="48">
        <f>Data_03_Množství!D12</f>
        <v>66.287999999999997</v>
      </c>
      <c r="E14" s="48">
        <f>Data_03_Množství!E12</f>
        <v>1.5920000000000001</v>
      </c>
      <c r="F14" s="48">
        <f>Data_03_Množství!F12</f>
        <v>17.62</v>
      </c>
      <c r="G14" s="48">
        <f>Data_03_Množství!G12</f>
        <v>561.25300000000004</v>
      </c>
      <c r="H14" s="81">
        <f>Data_03_Množství!H12</f>
        <v>83.2</v>
      </c>
    </row>
    <row r="15" spans="1:8" x14ac:dyDescent="0.25">
      <c r="A15" s="40"/>
      <c r="B15" s="40"/>
      <c r="C15" s="40"/>
      <c r="D15" s="40"/>
      <c r="E15" s="40"/>
      <c r="F15" s="40"/>
      <c r="G15" s="40"/>
    </row>
    <row r="16" spans="1:8" ht="24.95" customHeight="1" thickBot="1" x14ac:dyDescent="0.3">
      <c r="A16" s="39" t="s">
        <v>51</v>
      </c>
      <c r="B16" s="40"/>
      <c r="C16" s="40"/>
      <c r="D16" s="40"/>
      <c r="E16" s="40"/>
      <c r="F16" s="40"/>
      <c r="G16" s="40"/>
    </row>
    <row r="17" spans="1:8" ht="33" customHeight="1" x14ac:dyDescent="0.25">
      <c r="A17" s="41" t="s">
        <v>13</v>
      </c>
      <c r="B17" s="42" t="s">
        <v>11</v>
      </c>
      <c r="C17" s="42" t="s">
        <v>12</v>
      </c>
      <c r="D17" s="42" t="s">
        <v>87</v>
      </c>
      <c r="E17" s="42" t="s">
        <v>14</v>
      </c>
      <c r="F17" s="42" t="s">
        <v>33</v>
      </c>
      <c r="G17" s="42" t="s">
        <v>86</v>
      </c>
      <c r="H17" s="79" t="s">
        <v>124</v>
      </c>
    </row>
    <row r="18" spans="1:8" x14ac:dyDescent="0.25">
      <c r="A18" s="43">
        <f>Data_03_Množství!A16</f>
        <v>2015</v>
      </c>
      <c r="B18" s="62">
        <f>Data_03_Množství!B16</f>
        <v>9.3432032301480454</v>
      </c>
      <c r="C18" s="62">
        <f>Data_03_Množství!C16</f>
        <v>11.423956931359353</v>
      </c>
      <c r="D18" s="62">
        <f>Data_03_Množství!D16</f>
        <v>15.701211305518166</v>
      </c>
      <c r="E18" s="62">
        <f>Data_03_Množství!E16</f>
        <v>0</v>
      </c>
      <c r="F18" s="62">
        <f>Data_03_Množství!F16</f>
        <v>3.1493943472409129</v>
      </c>
      <c r="G18" s="62">
        <f>Data_03_Množství!G16</f>
        <v>174.87213997308211</v>
      </c>
      <c r="H18" s="77">
        <f>Data_03_Množství!H16</f>
        <v>0</v>
      </c>
    </row>
    <row r="19" spans="1:8" x14ac:dyDescent="0.25">
      <c r="A19" s="43">
        <f>Data_03_Množství!A17</f>
        <v>2016</v>
      </c>
      <c r="B19" s="62">
        <f>Data_03_Množství!B17</f>
        <v>15.314100835804796</v>
      </c>
      <c r="C19" s="62">
        <f>Data_03_Množství!C17</f>
        <v>12.847128606093284</v>
      </c>
      <c r="D19" s="62">
        <f>Data_03_Množství!D17</f>
        <v>19.207333513076296</v>
      </c>
      <c r="E19" s="62">
        <f>Data_03_Množství!E17</f>
        <v>0</v>
      </c>
      <c r="F19" s="62">
        <f>Data_03_Množství!F17</f>
        <v>5.3653275815583701</v>
      </c>
      <c r="G19" s="62">
        <f>Data_03_Množství!G17</f>
        <v>178.95659207333514</v>
      </c>
      <c r="H19" s="77">
        <f>Data_03_Množství!H17</f>
        <v>0</v>
      </c>
    </row>
    <row r="20" spans="1:8" x14ac:dyDescent="0.25">
      <c r="A20" s="43">
        <f>Data_03_Množství!A18</f>
        <v>2017</v>
      </c>
      <c r="B20" s="62">
        <f>Data_03_Množství!B18</f>
        <v>14.242096730613344</v>
      </c>
      <c r="C20" s="62">
        <f>Data_03_Množství!C18</f>
        <v>12.923534179951362</v>
      </c>
      <c r="D20" s="62">
        <f>Data_03_Množství!D18</f>
        <v>18.678735476898133</v>
      </c>
      <c r="E20" s="62">
        <f>Data_03_Množství!E18</f>
        <v>0</v>
      </c>
      <c r="F20" s="62">
        <f>Data_03_Množství!F18</f>
        <v>5.2904620372872184</v>
      </c>
      <c r="G20" s="62">
        <f>Data_03_Množství!G18</f>
        <v>173.03701702242637</v>
      </c>
      <c r="H20" s="77">
        <f>Data_03_Množství!H18</f>
        <v>0</v>
      </c>
    </row>
    <row r="21" spans="1:8" x14ac:dyDescent="0.25">
      <c r="A21" s="43">
        <f>Data_03_Množství!A19</f>
        <v>2018</v>
      </c>
      <c r="B21" s="62">
        <f>Data_03_Množství!B19</f>
        <v>21.94114470842332</v>
      </c>
      <c r="C21" s="62">
        <f>Data_03_Množství!C19</f>
        <v>11.705183585313172</v>
      </c>
      <c r="D21" s="62">
        <f>Data_03_Množství!D19</f>
        <v>19.276457883369329</v>
      </c>
      <c r="E21" s="62">
        <f>Data_03_Množství!E19</f>
        <v>0</v>
      </c>
      <c r="F21" s="62">
        <f>Data_03_Množství!F19</f>
        <v>4.9028077753779673</v>
      </c>
      <c r="G21" s="62">
        <f>Data_03_Množství!G19</f>
        <v>181.17872570194385</v>
      </c>
      <c r="H21" s="77">
        <f>Data_03_Množství!H19</f>
        <v>0</v>
      </c>
    </row>
    <row r="22" spans="1:8" x14ac:dyDescent="0.25">
      <c r="A22" s="43">
        <f>Data_03_Množství!A20</f>
        <v>2019</v>
      </c>
      <c r="B22" s="62">
        <f>Data_03_Množství!B20</f>
        <v>19.447660265079787</v>
      </c>
      <c r="C22" s="62">
        <f>Data_03_Množství!C20</f>
        <v>12.931295645117659</v>
      </c>
      <c r="D22" s="62">
        <f>Data_03_Množství!D20</f>
        <v>15.647822558831482</v>
      </c>
      <c r="E22" s="62">
        <f>Data_03_Množství!E20</f>
        <v>0</v>
      </c>
      <c r="F22" s="62">
        <f>Data_03_Množství!F20</f>
        <v>5.9561806870435472</v>
      </c>
      <c r="G22" s="62">
        <f>Data_03_Množství!G20</f>
        <v>158.18528536651337</v>
      </c>
      <c r="H22" s="77">
        <f>Data_03_Množství!H20</f>
        <v>0</v>
      </c>
    </row>
    <row r="23" spans="1:8" x14ac:dyDescent="0.25">
      <c r="A23" s="43">
        <f>Data_03_Množství!A21</f>
        <v>2020</v>
      </c>
      <c r="B23" s="62">
        <f>Data_03_Množství!B21</f>
        <v>18.849348534201951</v>
      </c>
      <c r="C23" s="62">
        <f>Data_03_Množství!C21</f>
        <v>21.29071661237785</v>
      </c>
      <c r="D23" s="62">
        <f>Data_03_Množství!D21</f>
        <v>17.995385450597173</v>
      </c>
      <c r="E23" s="62">
        <f>Data_03_Množství!E21</f>
        <v>0</v>
      </c>
      <c r="F23" s="62">
        <f>Data_03_Množství!F21</f>
        <v>6.0377307274701382</v>
      </c>
      <c r="G23" s="62">
        <f>Data_03_Množství!G21</f>
        <v>162.72801302931597</v>
      </c>
      <c r="H23" s="77">
        <f>Data_03_Množství!H21</f>
        <v>0</v>
      </c>
    </row>
    <row r="24" spans="1:8" x14ac:dyDescent="0.25">
      <c r="A24" s="43">
        <f>Data_03_Množství!A22</f>
        <v>2021</v>
      </c>
      <c r="B24" s="62">
        <f>Data_03_Množství!B22</f>
        <v>18.577192038730495</v>
      </c>
      <c r="C24" s="62">
        <f>Data_03_Množství!C22</f>
        <v>19.034158149542758</v>
      </c>
      <c r="D24" s="62">
        <f>Data_03_Množství!D22</f>
        <v>18.243679397525547</v>
      </c>
      <c r="E24" s="62">
        <f>Data_03_Množství!E22</f>
        <v>0</v>
      </c>
      <c r="F24" s="62">
        <f>Data_03_Množství!F22</f>
        <v>5.7270037654652999</v>
      </c>
      <c r="G24" s="62">
        <f>Data_03_Množství!G22</f>
        <v>143.46046261430877</v>
      </c>
      <c r="H24" s="77">
        <f>Data_03_Množství!H22</f>
        <v>0</v>
      </c>
    </row>
    <row r="25" spans="1:8" x14ac:dyDescent="0.25">
      <c r="A25" s="43">
        <f>Data_03_Množství!A23</f>
        <v>2022</v>
      </c>
      <c r="B25" s="62">
        <f>Data_03_Množství!B23</f>
        <v>18.272727272727266</v>
      </c>
      <c r="C25" s="62">
        <f>Data_03_Množství!C23</f>
        <v>21.249664789487795</v>
      </c>
      <c r="D25" s="62">
        <f>Data_03_Množství!D23</f>
        <v>21.678734245105925</v>
      </c>
      <c r="E25" s="62">
        <f>Data_03_Množství!E23</f>
        <v>0.12898900509519801</v>
      </c>
      <c r="F25" s="62">
        <f>Data_03_Množství!F23</f>
        <v>4.2059533386966974</v>
      </c>
      <c r="G25" s="62">
        <f>Data_03_Množství!G23</f>
        <v>135.46071332796996</v>
      </c>
      <c r="H25" s="77">
        <f>Data_03_Množství!H23</f>
        <v>0</v>
      </c>
    </row>
    <row r="26" spans="1:8" x14ac:dyDescent="0.25">
      <c r="A26" s="43">
        <f>Data_03_Množství!A24</f>
        <v>2023</v>
      </c>
      <c r="B26" s="62">
        <f>Data_03_Množství!B24</f>
        <v>17.155263157894733</v>
      </c>
      <c r="C26" s="62">
        <f>Data_03_Množství!C24</f>
        <v>21.131578947368421</v>
      </c>
      <c r="D26" s="62">
        <f>Data_03_Množství!D24</f>
        <v>19.223684210526311</v>
      </c>
      <c r="E26" s="62">
        <f>Data_03_Množství!E24</f>
        <v>0.52368421052631398</v>
      </c>
      <c r="F26" s="62">
        <f>Data_03_Množství!F24</f>
        <v>5.2371052631578916</v>
      </c>
      <c r="G26" s="62">
        <f>Data_03_Množství!G24</f>
        <v>141.45973684210526</v>
      </c>
      <c r="H26" s="77">
        <f>Data_03_Množství!H24</f>
        <v>11.157894736842104</v>
      </c>
    </row>
    <row r="27" spans="1:8" ht="15.75" thickBot="1" x14ac:dyDescent="0.3">
      <c r="A27" s="44">
        <f>Data_03_Množství!A25</f>
        <v>2024</v>
      </c>
      <c r="B27" s="63">
        <f>Data_03_Množství!B25</f>
        <v>12.01405152224824</v>
      </c>
      <c r="C27" s="63">
        <f>Data_03_Množství!C25</f>
        <v>20.246682279469162</v>
      </c>
      <c r="D27" s="63">
        <f>Data_03_Množství!D25</f>
        <v>17.249024199843866</v>
      </c>
      <c r="E27" s="63">
        <f>Data_03_Množství!E25</f>
        <v>0.41425969294821602</v>
      </c>
      <c r="F27" s="63">
        <f>Data_03_Množství!F25</f>
        <v>4.5849596669268777</v>
      </c>
      <c r="G27" s="63">
        <f>Data_03_Množství!G25</f>
        <v>146.04553734061929</v>
      </c>
      <c r="H27" s="78">
        <f>Data_03_Množství!H25</f>
        <v>21.649752797293779</v>
      </c>
    </row>
    <row r="28" spans="1:8" x14ac:dyDescent="0.25">
      <c r="A28" s="40"/>
      <c r="B28" s="40"/>
      <c r="C28" s="40"/>
      <c r="D28" s="40"/>
      <c r="E28" s="40"/>
      <c r="F28" s="40"/>
      <c r="G28" s="40"/>
    </row>
    <row r="29" spans="1:8" ht="24.95" customHeight="1" thickBot="1" x14ac:dyDescent="0.3">
      <c r="A29" s="39" t="s">
        <v>52</v>
      </c>
      <c r="B29" s="40"/>
      <c r="C29" s="40"/>
      <c r="D29" s="40"/>
      <c r="E29" s="40"/>
      <c r="F29" s="40"/>
      <c r="G29" s="40"/>
    </row>
    <row r="30" spans="1:8" ht="33" customHeight="1" x14ac:dyDescent="0.25">
      <c r="A30" s="45" t="s">
        <v>10</v>
      </c>
      <c r="B30" s="46" t="s">
        <v>7</v>
      </c>
      <c r="C30" s="46" t="s">
        <v>8</v>
      </c>
      <c r="D30" s="46" t="str">
        <f>"změna v % rok "&amp;A31-1&amp;" vs. "&amp;A31</f>
        <v>změna v % rok 2023 vs. 2024</v>
      </c>
      <c r="E30" s="46" t="s">
        <v>9</v>
      </c>
      <c r="F30" s="46" t="s">
        <v>15</v>
      </c>
      <c r="G30" s="46" t="s">
        <v>123</v>
      </c>
      <c r="H30" s="76" t="s">
        <v>122</v>
      </c>
    </row>
    <row r="31" spans="1:8" x14ac:dyDescent="0.25">
      <c r="A31" s="43">
        <f>Data_03_Množství!A29</f>
        <v>2024</v>
      </c>
      <c r="B31" s="49" t="str">
        <f>Data_03_Množství!B29</f>
        <v>Papír</v>
      </c>
      <c r="C31" s="62">
        <f>Data_03_Množství!C29</f>
        <v>12.01405152224824</v>
      </c>
      <c r="D31" s="95">
        <f>Data_03_Množství!D29</f>
        <v>-29.968713323296026</v>
      </c>
      <c r="E31" s="62">
        <f>Data_03_Množství!E29</f>
        <v>6.833203226645848</v>
      </c>
      <c r="F31" s="62">
        <f>Data_03_Množství!F29</f>
        <v>4.6578194119177718</v>
      </c>
      <c r="G31" s="62">
        <f>Data_03_Množství!G29</f>
        <v>0.52302888368462097</v>
      </c>
      <c r="H31" s="77">
        <f>Data_03_Množství!H29</f>
        <v>0</v>
      </c>
    </row>
    <row r="32" spans="1:8" x14ac:dyDescent="0.25">
      <c r="A32" s="43">
        <f>Data_03_Množství!A30</f>
        <v>2024</v>
      </c>
      <c r="B32" s="49" t="str">
        <f>Data_03_Množství!B30</f>
        <v>Plast</v>
      </c>
      <c r="C32" s="62">
        <f>Data_03_Množství!C30</f>
        <v>20.246682279469162</v>
      </c>
      <c r="D32" s="95">
        <f>Data_03_Množství!D30</f>
        <v>-4.1875558381284979</v>
      </c>
      <c r="E32" s="62">
        <f>Data_03_Množství!E30</f>
        <v>20.246682279469162</v>
      </c>
      <c r="F32" s="62">
        <f>Data_03_Množství!F30</f>
        <v>0</v>
      </c>
      <c r="G32" s="62">
        <f>Data_03_Množství!G30</f>
        <v>0</v>
      </c>
      <c r="H32" s="77">
        <f>Data_03_Množství!H30</f>
        <v>0</v>
      </c>
    </row>
    <row r="33" spans="1:8" x14ac:dyDescent="0.25">
      <c r="A33" s="43">
        <f>Data_03_Množství!A31</f>
        <v>2024</v>
      </c>
      <c r="B33" s="49" t="str">
        <f>Data_03_Množství!B31</f>
        <v>Sklo</v>
      </c>
      <c r="C33" s="62">
        <f>Data_03_Množství!C31</f>
        <v>17.249024199843866</v>
      </c>
      <c r="D33" s="95">
        <f>Data_03_Množství!D31</f>
        <v>-10.272016482673918</v>
      </c>
      <c r="E33" s="62">
        <f>Data_03_Množství!E31</f>
        <v>17.249024199843866</v>
      </c>
      <c r="F33" s="62">
        <f>Data_03_Množství!F31</f>
        <v>0</v>
      </c>
      <c r="G33" s="62">
        <f>Data_03_Množství!G31</f>
        <v>0</v>
      </c>
      <c r="H33" s="77">
        <f>Data_03_Množství!H31</f>
        <v>0</v>
      </c>
    </row>
    <row r="34" spans="1:8" x14ac:dyDescent="0.25">
      <c r="A34" s="43">
        <f>Data_03_Množství!A32</f>
        <v>2024</v>
      </c>
      <c r="B34" s="49" t="str">
        <f>Data_03_Množství!B32</f>
        <v>Nápojový karton</v>
      </c>
      <c r="C34" s="62">
        <f>Data_03_Množství!C32</f>
        <v>0.41425969294821602</v>
      </c>
      <c r="D34" s="95">
        <f>Data_03_Množství!D32</f>
        <v>-20.895134009888128</v>
      </c>
      <c r="E34" s="62">
        <f>Data_03_Množství!E32</f>
        <v>0.41425969294821602</v>
      </c>
      <c r="F34" s="62">
        <f>Data_03_Množství!F32</f>
        <v>0</v>
      </c>
      <c r="G34" s="62">
        <f>Data_03_Množství!G32</f>
        <v>0</v>
      </c>
      <c r="H34" s="77">
        <f>Data_03_Množství!H32</f>
        <v>0</v>
      </c>
    </row>
    <row r="35" spans="1:8" x14ac:dyDescent="0.25">
      <c r="A35" s="43">
        <f>Data_03_Množství!A33</f>
        <v>2024</v>
      </c>
      <c r="B35" s="49" t="str">
        <f>Data_03_Množství!B33</f>
        <v>Kovy</v>
      </c>
      <c r="C35" s="62">
        <f>Data_03_Množství!C33</f>
        <v>4.5849596669268777</v>
      </c>
      <c r="D35" s="95">
        <f>Data_03_Množství!D33</f>
        <v>-12.452405736786364</v>
      </c>
      <c r="E35" s="62">
        <f>Data_03_Množství!E33</f>
        <v>0</v>
      </c>
      <c r="F35" s="62">
        <f>Data_03_Množství!F33</f>
        <v>4.5849596669268777</v>
      </c>
      <c r="G35" s="62">
        <f>Data_03_Množství!G33</f>
        <v>0</v>
      </c>
      <c r="H35" s="77">
        <f>Data_03_Množství!H33</f>
        <v>0</v>
      </c>
    </row>
    <row r="36" spans="1:8" ht="15.75" thickBot="1" x14ac:dyDescent="0.3">
      <c r="A36" s="87">
        <f>Data_03_Množství!A34</f>
        <v>2024</v>
      </c>
      <c r="B36" s="88" t="str">
        <f>Data_03_Množství!B34</f>
        <v>Dřevo</v>
      </c>
      <c r="C36" s="89">
        <f>Data_03_Množství!C34</f>
        <v>21.649752797293779</v>
      </c>
      <c r="D36" s="89">
        <f>Data_03_Množství!D34</f>
        <v>94.030803371972553</v>
      </c>
      <c r="E36" s="89">
        <f>Data_03_Množství!E34</f>
        <v>0</v>
      </c>
      <c r="F36" s="89">
        <f>Data_03_Množství!F34</f>
        <v>21.649752797293779</v>
      </c>
      <c r="G36" s="89">
        <f>Data_03_Množství!G34</f>
        <v>0</v>
      </c>
      <c r="H36" s="90">
        <f>Data_03_Množství!H34</f>
        <v>0</v>
      </c>
    </row>
    <row r="37" spans="1:8" x14ac:dyDescent="0.25">
      <c r="A37" s="40"/>
      <c r="B37" s="40"/>
      <c r="C37" s="40"/>
      <c r="D37" s="40"/>
      <c r="E37" s="40"/>
      <c r="F37" s="40"/>
      <c r="G37" s="40"/>
    </row>
    <row r="38" spans="1:8" x14ac:dyDescent="0.25">
      <c r="A38" s="40"/>
      <c r="B38" s="40"/>
      <c r="C38" s="40"/>
      <c r="D38" s="40"/>
      <c r="E38" s="40"/>
      <c r="F38" s="40"/>
      <c r="G38" s="40"/>
    </row>
    <row r="39" spans="1:8" x14ac:dyDescent="0.25">
      <c r="A39" s="40"/>
      <c r="B39" s="40"/>
      <c r="C39" s="40"/>
      <c r="D39" s="40"/>
      <c r="E39" s="40"/>
      <c r="F39" s="40"/>
      <c r="G39" s="40"/>
    </row>
    <row r="40" spans="1:8" x14ac:dyDescent="0.25">
      <c r="A40" s="40"/>
      <c r="B40" s="40"/>
      <c r="C40" s="40"/>
      <c r="D40" s="40"/>
      <c r="E40" s="40"/>
      <c r="F40" s="40"/>
      <c r="G40" s="40"/>
    </row>
    <row r="41" spans="1:8" x14ac:dyDescent="0.25">
      <c r="A41" s="40"/>
      <c r="B41" s="40"/>
      <c r="C41" s="40"/>
      <c r="D41" s="40"/>
      <c r="E41" s="40"/>
      <c r="F41" s="40"/>
      <c r="G41" s="40"/>
    </row>
    <row r="42" spans="1:8" x14ac:dyDescent="0.25">
      <c r="A42" s="40"/>
      <c r="B42" s="40"/>
      <c r="C42" s="40"/>
      <c r="D42" s="40"/>
      <c r="E42" s="40"/>
      <c r="F42" s="40"/>
      <c r="G42" s="40"/>
    </row>
    <row r="43" spans="1:8" x14ac:dyDescent="0.25">
      <c r="A43" s="40"/>
      <c r="B43" s="40"/>
      <c r="C43" s="40"/>
      <c r="D43" s="40"/>
      <c r="E43" s="40"/>
      <c r="F43" s="40"/>
      <c r="G43" s="40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  <headerFooter>
    <oddFooter>&amp;LEKO-KOM, a.s. | passport obce verze 1.20&amp;C&amp;D&amp;Rstrana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C17"/>
  <sheetViews>
    <sheetView zoomScaleNormal="100" workbookViewId="0">
      <selection activeCell="F29" sqref="F29"/>
    </sheetView>
  </sheetViews>
  <sheetFormatPr defaultRowHeight="15" x14ac:dyDescent="0.25"/>
  <cols>
    <col min="1" max="1" width="32" bestFit="1" customWidth="1"/>
    <col min="2" max="2" width="68.85546875" customWidth="1"/>
    <col min="3" max="3" width="42.28515625" bestFit="1" customWidth="1"/>
  </cols>
  <sheetData>
    <row r="1" spans="1:3" x14ac:dyDescent="0.25">
      <c r="A1" s="10" t="s">
        <v>24</v>
      </c>
      <c r="B1" s="11" t="s">
        <v>25</v>
      </c>
      <c r="C1" s="12" t="s">
        <v>26</v>
      </c>
    </row>
    <row r="2" spans="1:3" x14ac:dyDescent="0.25">
      <c r="A2" s="4" t="s">
        <v>18</v>
      </c>
      <c r="B2" s="23" t="s">
        <v>128</v>
      </c>
      <c r="C2" s="13" t="s">
        <v>28</v>
      </c>
    </row>
    <row r="3" spans="1:3" x14ac:dyDescent="0.25">
      <c r="A3" s="4" t="s">
        <v>0</v>
      </c>
      <c r="B3" s="23" t="s">
        <v>129</v>
      </c>
      <c r="C3" s="13"/>
    </row>
    <row r="4" spans="1:3" x14ac:dyDescent="0.25">
      <c r="A4" s="4" t="s">
        <v>17</v>
      </c>
      <c r="B4" s="23">
        <v>283916</v>
      </c>
      <c r="C4" s="13"/>
    </row>
    <row r="5" spans="1:3" x14ac:dyDescent="0.25">
      <c r="A5" s="4" t="s">
        <v>1</v>
      </c>
      <c r="B5" s="23" t="s">
        <v>130</v>
      </c>
      <c r="C5" s="13"/>
    </row>
    <row r="6" spans="1:3" x14ac:dyDescent="0.25">
      <c r="A6" s="4" t="s">
        <v>4</v>
      </c>
      <c r="B6" s="23">
        <v>3843</v>
      </c>
      <c r="C6" s="13"/>
    </row>
    <row r="7" spans="1:3" x14ac:dyDescent="0.25">
      <c r="A7" s="4" t="s">
        <v>5</v>
      </c>
      <c r="B7" s="23" t="s">
        <v>131</v>
      </c>
      <c r="C7" s="13"/>
    </row>
    <row r="8" spans="1:3" x14ac:dyDescent="0.25">
      <c r="A8" s="4" t="s">
        <v>19</v>
      </c>
      <c r="B8" s="23" t="s">
        <v>132</v>
      </c>
      <c r="C8" s="13"/>
    </row>
    <row r="9" spans="1:3" x14ac:dyDescent="0.25">
      <c r="A9" s="4" t="s">
        <v>6</v>
      </c>
      <c r="B9" s="23" t="s">
        <v>132</v>
      </c>
      <c r="C9" s="13"/>
    </row>
    <row r="10" spans="1:3" x14ac:dyDescent="0.25">
      <c r="A10" s="4" t="s">
        <v>2</v>
      </c>
      <c r="B10" s="23" t="s">
        <v>133</v>
      </c>
      <c r="C10" s="13"/>
    </row>
    <row r="11" spans="1:3" x14ac:dyDescent="0.25">
      <c r="A11" s="4" t="s">
        <v>3</v>
      </c>
      <c r="B11" s="23"/>
      <c r="C11" s="13"/>
    </row>
    <row r="12" spans="1:3" x14ac:dyDescent="0.25">
      <c r="A12" s="4" t="s">
        <v>22</v>
      </c>
      <c r="B12" s="23" t="s">
        <v>134</v>
      </c>
      <c r="C12" s="13" t="s">
        <v>29</v>
      </c>
    </row>
    <row r="13" spans="1:3" x14ac:dyDescent="0.25">
      <c r="A13" s="4" t="s">
        <v>21</v>
      </c>
      <c r="B13" s="23"/>
      <c r="C13" s="13"/>
    </row>
    <row r="14" spans="1:3" x14ac:dyDescent="0.25">
      <c r="A14" s="4" t="s">
        <v>20</v>
      </c>
      <c r="B14" s="23" t="s">
        <v>135</v>
      </c>
      <c r="C14" s="13"/>
    </row>
    <row r="15" spans="1:3" x14ac:dyDescent="0.25">
      <c r="A15" s="4" t="s">
        <v>23</v>
      </c>
      <c r="B15" s="23" t="s">
        <v>136</v>
      </c>
      <c r="C15" s="13" t="s">
        <v>27</v>
      </c>
    </row>
    <row r="16" spans="1:3" x14ac:dyDescent="0.25">
      <c r="A16" s="4" t="s">
        <v>88</v>
      </c>
      <c r="B16" s="23" t="s">
        <v>137</v>
      </c>
      <c r="C16" s="13"/>
    </row>
    <row r="17" spans="1:3" ht="15.75" thickBot="1" x14ac:dyDescent="0.3">
      <c r="A17" s="5" t="s">
        <v>91</v>
      </c>
      <c r="B17" s="25" t="s">
        <v>138</v>
      </c>
      <c r="C17" s="14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/>
  <dimension ref="A1:F36"/>
  <sheetViews>
    <sheetView zoomScaleNormal="100" workbookViewId="0">
      <selection activeCell="C30" sqref="C30"/>
    </sheetView>
  </sheetViews>
  <sheetFormatPr defaultRowHeight="15" x14ac:dyDescent="0.25"/>
  <cols>
    <col min="1" max="1" width="18.7109375" customWidth="1"/>
    <col min="2" max="2" width="43.140625" bestFit="1" customWidth="1"/>
    <col min="3" max="6" width="25.7109375" customWidth="1"/>
  </cols>
  <sheetData>
    <row r="1" spans="1:6" ht="33" customHeight="1" x14ac:dyDescent="0.25">
      <c r="A1" s="1" t="s">
        <v>53</v>
      </c>
      <c r="B1" s="1"/>
      <c r="C1" s="1"/>
      <c r="D1" s="1"/>
      <c r="E1" s="1"/>
      <c r="F1" s="1"/>
    </row>
    <row r="2" spans="1:6" ht="40.5" customHeight="1" x14ac:dyDescent="0.25">
      <c r="A2" s="69" t="s">
        <v>30</v>
      </c>
      <c r="B2" s="70" t="s">
        <v>31</v>
      </c>
      <c r="C2" s="70" t="s">
        <v>36</v>
      </c>
      <c r="D2" s="70" t="s">
        <v>34</v>
      </c>
      <c r="E2" s="70" t="s">
        <v>116</v>
      </c>
      <c r="F2" s="71" t="s">
        <v>117</v>
      </c>
    </row>
    <row r="3" spans="1:6" x14ac:dyDescent="0.25">
      <c r="A3" s="15" t="s">
        <v>58</v>
      </c>
      <c r="B3" s="2" t="s">
        <v>11</v>
      </c>
      <c r="C3" s="2"/>
      <c r="D3" s="2">
        <v>1941</v>
      </c>
      <c r="E3" s="2">
        <v>1</v>
      </c>
      <c r="F3" s="3"/>
    </row>
    <row r="4" spans="1:6" x14ac:dyDescent="0.25">
      <c r="A4" s="15" t="s">
        <v>74</v>
      </c>
      <c r="B4" s="2" t="s">
        <v>75</v>
      </c>
      <c r="C4" s="2"/>
      <c r="D4" s="2"/>
      <c r="E4" s="2"/>
      <c r="F4" s="3"/>
    </row>
    <row r="5" spans="1:6" x14ac:dyDescent="0.25">
      <c r="A5" s="15" t="s">
        <v>106</v>
      </c>
      <c r="B5" s="2" t="s">
        <v>107</v>
      </c>
      <c r="C5" s="2"/>
      <c r="D5" s="2"/>
      <c r="E5" s="2"/>
      <c r="F5" s="3"/>
    </row>
    <row r="6" spans="1:6" x14ac:dyDescent="0.25">
      <c r="A6" s="15" t="s">
        <v>76</v>
      </c>
      <c r="B6" s="2" t="s">
        <v>12</v>
      </c>
      <c r="C6" s="2"/>
      <c r="D6" s="2"/>
      <c r="E6" s="2">
        <v>1</v>
      </c>
      <c r="F6" s="3"/>
    </row>
    <row r="7" spans="1:6" x14ac:dyDescent="0.25">
      <c r="A7" s="15" t="s">
        <v>59</v>
      </c>
      <c r="B7" s="2" t="s">
        <v>77</v>
      </c>
      <c r="C7" s="2"/>
      <c r="D7" s="2">
        <v>3980</v>
      </c>
      <c r="E7" s="2"/>
      <c r="F7" s="3"/>
    </row>
    <row r="8" spans="1:6" x14ac:dyDescent="0.25">
      <c r="A8" s="15" t="s">
        <v>108</v>
      </c>
      <c r="B8" s="2" t="s">
        <v>109</v>
      </c>
      <c r="C8" s="2"/>
      <c r="D8" s="2"/>
      <c r="E8" s="2"/>
      <c r="F8" s="3"/>
    </row>
    <row r="9" spans="1:6" x14ac:dyDescent="0.25">
      <c r="A9" s="15" t="s">
        <v>78</v>
      </c>
      <c r="B9" s="2" t="s">
        <v>79</v>
      </c>
      <c r="C9" s="2"/>
      <c r="D9" s="2"/>
      <c r="E9" s="2"/>
      <c r="F9" s="3"/>
    </row>
    <row r="10" spans="1:6" x14ac:dyDescent="0.25">
      <c r="A10" s="15" t="s">
        <v>32</v>
      </c>
      <c r="B10" s="2" t="s">
        <v>14</v>
      </c>
      <c r="C10" s="2"/>
      <c r="D10" s="2"/>
      <c r="E10" s="2"/>
      <c r="F10" s="3"/>
    </row>
    <row r="11" spans="1:6" x14ac:dyDescent="0.25">
      <c r="A11" s="16" t="s">
        <v>110</v>
      </c>
      <c r="B11" s="17" t="s">
        <v>111</v>
      </c>
      <c r="C11" s="17"/>
      <c r="D11" s="17"/>
      <c r="E11" s="17"/>
      <c r="F11" s="18"/>
    </row>
    <row r="12" spans="1:6" x14ac:dyDescent="0.25">
      <c r="A12" s="16" t="s">
        <v>83</v>
      </c>
      <c r="B12" s="17" t="s">
        <v>33</v>
      </c>
      <c r="C12" s="17"/>
      <c r="D12" s="17"/>
      <c r="E12" s="17">
        <v>1</v>
      </c>
      <c r="F12" s="18"/>
    </row>
    <row r="13" spans="1:6" x14ac:dyDescent="0.25">
      <c r="A13" s="16" t="s">
        <v>60</v>
      </c>
      <c r="B13" s="17" t="s">
        <v>82</v>
      </c>
      <c r="C13" s="17">
        <v>13</v>
      </c>
      <c r="D13" s="17"/>
      <c r="E13" s="17"/>
      <c r="F13" s="18"/>
    </row>
    <row r="14" spans="1:6" x14ac:dyDescent="0.25">
      <c r="A14" s="16" t="s">
        <v>112</v>
      </c>
      <c r="B14" s="17" t="s">
        <v>113</v>
      </c>
      <c r="C14" s="17"/>
      <c r="D14" s="17"/>
      <c r="E14" s="17"/>
      <c r="F14" s="18"/>
    </row>
    <row r="15" spans="1:6" x14ac:dyDescent="0.25">
      <c r="A15" s="16" t="s">
        <v>80</v>
      </c>
      <c r="B15" s="17" t="s">
        <v>81</v>
      </c>
      <c r="C15" s="17">
        <v>13</v>
      </c>
      <c r="D15" s="17"/>
      <c r="E15" s="17"/>
      <c r="F15" s="18"/>
    </row>
    <row r="16" spans="1:6" x14ac:dyDescent="0.25">
      <c r="A16" s="16" t="s">
        <v>114</v>
      </c>
      <c r="B16" s="17" t="s">
        <v>115</v>
      </c>
      <c r="C16" s="17"/>
      <c r="D16" s="17"/>
      <c r="E16" s="17"/>
      <c r="F16" s="18"/>
    </row>
    <row r="18" spans="1:6" ht="31.5" customHeight="1" x14ac:dyDescent="0.25">
      <c r="A18" s="1" t="s">
        <v>54</v>
      </c>
    </row>
    <row r="19" spans="1:6" x14ac:dyDescent="0.25">
      <c r="A19" s="19" t="s">
        <v>30</v>
      </c>
      <c r="B19" s="20" t="s">
        <v>31</v>
      </c>
      <c r="C19" s="20" t="s">
        <v>35</v>
      </c>
      <c r="D19" s="20" t="s">
        <v>36</v>
      </c>
      <c r="E19" s="20" t="s">
        <v>37</v>
      </c>
      <c r="F19" s="21" t="s">
        <v>38</v>
      </c>
    </row>
    <row r="20" spans="1:6" x14ac:dyDescent="0.25">
      <c r="A20" s="51" t="s">
        <v>60</v>
      </c>
      <c r="B20" s="51" t="s">
        <v>139</v>
      </c>
      <c r="C20" s="50">
        <v>1500</v>
      </c>
      <c r="D20" s="50">
        <v>12</v>
      </c>
      <c r="E20" s="50">
        <v>24</v>
      </c>
      <c r="F20" s="53" t="s">
        <v>140</v>
      </c>
    </row>
    <row r="21" spans="1:6" x14ac:dyDescent="0.25">
      <c r="A21" s="51" t="s">
        <v>60</v>
      </c>
      <c r="B21" s="51" t="s">
        <v>139</v>
      </c>
      <c r="C21" s="50">
        <v>2150</v>
      </c>
      <c r="D21" s="50">
        <v>1</v>
      </c>
      <c r="E21" s="50">
        <v>2</v>
      </c>
      <c r="F21" s="53" t="s">
        <v>140</v>
      </c>
    </row>
    <row r="22" spans="1:6" x14ac:dyDescent="0.25">
      <c r="A22" s="51" t="s">
        <v>80</v>
      </c>
      <c r="B22" s="51" t="s">
        <v>141</v>
      </c>
      <c r="C22" s="50">
        <v>1200</v>
      </c>
      <c r="D22" s="50">
        <v>1</v>
      </c>
      <c r="E22" s="50">
        <v>2</v>
      </c>
      <c r="F22" s="53" t="s">
        <v>140</v>
      </c>
    </row>
    <row r="23" spans="1:6" x14ac:dyDescent="0.25">
      <c r="A23" s="51" t="s">
        <v>80</v>
      </c>
      <c r="B23" s="51" t="s">
        <v>141</v>
      </c>
      <c r="C23" s="50">
        <v>1500</v>
      </c>
      <c r="D23" s="50">
        <v>11</v>
      </c>
      <c r="E23" s="50">
        <v>22</v>
      </c>
      <c r="F23" s="53" t="s">
        <v>140</v>
      </c>
    </row>
    <row r="24" spans="1:6" x14ac:dyDescent="0.25">
      <c r="A24" s="51" t="s">
        <v>80</v>
      </c>
      <c r="B24" s="51" t="s">
        <v>141</v>
      </c>
      <c r="C24" s="50">
        <v>2150</v>
      </c>
      <c r="D24" s="50">
        <v>1</v>
      </c>
      <c r="E24" s="50">
        <v>2</v>
      </c>
      <c r="F24" s="53" t="s">
        <v>140</v>
      </c>
    </row>
    <row r="25" spans="1:6" x14ac:dyDescent="0.25">
      <c r="A25" s="51"/>
      <c r="B25" s="51"/>
      <c r="C25" s="50"/>
      <c r="D25" s="50"/>
      <c r="E25" s="50"/>
      <c r="F25" s="53"/>
    </row>
    <row r="26" spans="1:6" x14ac:dyDescent="0.25">
      <c r="A26" s="51"/>
      <c r="B26" s="51"/>
      <c r="C26" s="50"/>
      <c r="D26" s="50"/>
      <c r="E26" s="50"/>
      <c r="F26" s="53"/>
    </row>
    <row r="27" spans="1:6" x14ac:dyDescent="0.25">
      <c r="A27" s="51"/>
      <c r="B27" s="51"/>
      <c r="C27" s="50"/>
      <c r="D27" s="50"/>
      <c r="E27" s="50"/>
      <c r="F27" s="53"/>
    </row>
    <row r="28" spans="1:6" x14ac:dyDescent="0.25">
      <c r="A28" s="51"/>
      <c r="B28" s="51"/>
      <c r="C28" s="50"/>
      <c r="D28" s="50"/>
      <c r="E28" s="50"/>
      <c r="F28" s="53"/>
    </row>
    <row r="29" spans="1:6" x14ac:dyDescent="0.25">
      <c r="A29" s="51"/>
      <c r="B29" s="51"/>
      <c r="C29" s="50"/>
      <c r="D29" s="50"/>
      <c r="E29" s="50"/>
      <c r="F29" s="53"/>
    </row>
    <row r="30" spans="1:6" x14ac:dyDescent="0.25">
      <c r="A30" s="51"/>
      <c r="B30" s="51"/>
      <c r="C30" s="50"/>
      <c r="D30" s="50"/>
      <c r="E30" s="50"/>
      <c r="F30" s="53"/>
    </row>
    <row r="31" spans="1:6" x14ac:dyDescent="0.25">
      <c r="A31" s="51"/>
      <c r="B31" s="51"/>
      <c r="C31" s="50"/>
      <c r="D31" s="50"/>
      <c r="E31" s="50"/>
      <c r="F31" s="53"/>
    </row>
    <row r="32" spans="1:6" x14ac:dyDescent="0.25">
      <c r="A32" s="51"/>
      <c r="B32" s="51"/>
      <c r="C32" s="50"/>
      <c r="D32" s="50"/>
      <c r="E32" s="50"/>
      <c r="F32" s="53"/>
    </row>
    <row r="33" spans="1:6" x14ac:dyDescent="0.25">
      <c r="A33" s="51"/>
      <c r="B33" s="51"/>
      <c r="C33" s="50"/>
      <c r="D33" s="50"/>
      <c r="E33" s="50"/>
      <c r="F33" s="53"/>
    </row>
    <row r="34" spans="1:6" x14ac:dyDescent="0.25">
      <c r="A34" s="51"/>
      <c r="B34" s="51"/>
      <c r="C34" s="50"/>
      <c r="D34" s="50"/>
      <c r="E34" s="50"/>
      <c r="F34" s="53"/>
    </row>
    <row r="35" spans="1:6" x14ac:dyDescent="0.25">
      <c r="A35" s="52"/>
      <c r="B35" s="52"/>
      <c r="C35" s="54"/>
      <c r="D35" s="54"/>
      <c r="E35" s="54"/>
      <c r="F35" s="53"/>
    </row>
    <row r="36" spans="1:6" x14ac:dyDescent="0.25">
      <c r="A36" s="52"/>
      <c r="B36" s="52"/>
      <c r="C36" s="54"/>
      <c r="D36" s="54"/>
      <c r="E36" s="54"/>
      <c r="F36" s="53"/>
    </row>
  </sheetData>
  <pageMargins left="0.7" right="0.7" top="0.78740157499999996" bottom="0.78740157499999996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/>
  <dimension ref="A1:E26"/>
  <sheetViews>
    <sheetView zoomScaleNormal="100" workbookViewId="0">
      <selection activeCell="B15" sqref="B15"/>
    </sheetView>
  </sheetViews>
  <sheetFormatPr defaultRowHeight="15" x14ac:dyDescent="0.25"/>
  <cols>
    <col min="1" max="1" width="21.85546875" customWidth="1"/>
    <col min="2" max="2" width="35" bestFit="1" customWidth="1"/>
    <col min="3" max="3" width="22.28515625" customWidth="1"/>
    <col min="4" max="4" width="28.85546875" bestFit="1" customWidth="1"/>
    <col min="5" max="5" width="27" bestFit="1" customWidth="1"/>
  </cols>
  <sheetData>
    <row r="1" spans="1:5" ht="33" customHeight="1" x14ac:dyDescent="0.25">
      <c r="A1" s="1" t="s">
        <v>55</v>
      </c>
      <c r="B1" s="1"/>
      <c r="C1" s="1"/>
      <c r="D1" s="1"/>
      <c r="E1" s="1"/>
    </row>
    <row r="2" spans="1:5" x14ac:dyDescent="0.25">
      <c r="A2" s="19" t="s">
        <v>39</v>
      </c>
      <c r="B2" s="20" t="s">
        <v>40</v>
      </c>
      <c r="C2" s="20" t="s">
        <v>41</v>
      </c>
      <c r="D2" s="20" t="s">
        <v>42</v>
      </c>
      <c r="E2" s="21" t="s">
        <v>43</v>
      </c>
    </row>
    <row r="3" spans="1:5" x14ac:dyDescent="0.25">
      <c r="A3" s="16" t="s">
        <v>142</v>
      </c>
      <c r="B3" s="17" t="s">
        <v>143</v>
      </c>
      <c r="C3" s="17">
        <v>2150</v>
      </c>
      <c r="D3" s="17">
        <v>2024</v>
      </c>
      <c r="E3" s="18">
        <v>1</v>
      </c>
    </row>
    <row r="4" spans="1:5" x14ac:dyDescent="0.25">
      <c r="A4" s="16" t="s">
        <v>144</v>
      </c>
      <c r="B4" s="17" t="s">
        <v>143</v>
      </c>
      <c r="C4" s="17">
        <v>2500</v>
      </c>
      <c r="D4" s="17">
        <v>2022</v>
      </c>
      <c r="E4" s="18">
        <v>1</v>
      </c>
    </row>
    <row r="5" spans="1:5" x14ac:dyDescent="0.25">
      <c r="A5" s="16" t="s">
        <v>145</v>
      </c>
      <c r="B5" s="17" t="s">
        <v>143</v>
      </c>
      <c r="C5" s="17">
        <v>1200</v>
      </c>
      <c r="D5" s="17">
        <v>2014</v>
      </c>
      <c r="E5" s="18">
        <v>1</v>
      </c>
    </row>
    <row r="6" spans="1:5" x14ac:dyDescent="0.25">
      <c r="A6" s="16" t="s">
        <v>146</v>
      </c>
      <c r="B6" s="17" t="s">
        <v>143</v>
      </c>
      <c r="C6" s="17">
        <v>1200</v>
      </c>
      <c r="D6" s="17">
        <v>2007</v>
      </c>
      <c r="E6" s="18">
        <v>7</v>
      </c>
    </row>
    <row r="7" spans="1:5" x14ac:dyDescent="0.25">
      <c r="A7" s="16" t="s">
        <v>147</v>
      </c>
      <c r="B7" s="17" t="s">
        <v>143</v>
      </c>
      <c r="C7" s="17">
        <v>2150</v>
      </c>
      <c r="D7" s="17">
        <v>2024</v>
      </c>
      <c r="E7" s="18">
        <v>1</v>
      </c>
    </row>
    <row r="8" spans="1:5" x14ac:dyDescent="0.25">
      <c r="A8" s="16"/>
      <c r="B8" s="17"/>
      <c r="C8" s="17"/>
      <c r="D8" s="17"/>
      <c r="E8" s="18"/>
    </row>
    <row r="9" spans="1:5" x14ac:dyDescent="0.25">
      <c r="A9" s="16"/>
      <c r="B9" s="17"/>
      <c r="C9" s="17"/>
      <c r="D9" s="17"/>
      <c r="E9" s="18"/>
    </row>
    <row r="10" spans="1:5" x14ac:dyDescent="0.25">
      <c r="A10" s="16"/>
      <c r="B10" s="17"/>
      <c r="C10" s="17"/>
      <c r="D10" s="17"/>
      <c r="E10" s="18"/>
    </row>
    <row r="11" spans="1:5" x14ac:dyDescent="0.25">
      <c r="A11" s="16"/>
      <c r="B11" s="17"/>
      <c r="C11" s="17"/>
      <c r="D11" s="17"/>
      <c r="E11" s="18"/>
    </row>
    <row r="12" spans="1:5" x14ac:dyDescent="0.25">
      <c r="A12" s="16"/>
      <c r="B12" s="17"/>
      <c r="C12" s="17"/>
      <c r="D12" s="17"/>
      <c r="E12" s="18"/>
    </row>
    <row r="13" spans="1:5" x14ac:dyDescent="0.25">
      <c r="A13" s="16"/>
      <c r="B13" s="17"/>
      <c r="C13" s="17"/>
      <c r="D13" s="17"/>
      <c r="E13" s="18"/>
    </row>
    <row r="14" spans="1:5" x14ac:dyDescent="0.25">
      <c r="A14" s="16"/>
      <c r="B14" s="17"/>
      <c r="C14" s="17"/>
      <c r="D14" s="17"/>
      <c r="E14" s="18"/>
    </row>
    <row r="15" spans="1:5" x14ac:dyDescent="0.25">
      <c r="A15" s="16"/>
      <c r="B15" s="17"/>
      <c r="C15" s="17"/>
      <c r="D15" s="17"/>
      <c r="E15" s="18"/>
    </row>
    <row r="16" spans="1:5" x14ac:dyDescent="0.25">
      <c r="A16" s="16"/>
      <c r="B16" s="17"/>
      <c r="C16" s="17"/>
      <c r="D16" s="17"/>
      <c r="E16" s="18"/>
    </row>
    <row r="17" spans="1:5" x14ac:dyDescent="0.25">
      <c r="A17" s="16"/>
      <c r="B17" s="17"/>
      <c r="C17" s="17"/>
      <c r="D17" s="17"/>
      <c r="E17" s="18"/>
    </row>
    <row r="18" spans="1:5" x14ac:dyDescent="0.25">
      <c r="A18" s="16"/>
      <c r="B18" s="17"/>
      <c r="C18" s="17"/>
      <c r="D18" s="17"/>
      <c r="E18" s="18"/>
    </row>
    <row r="19" spans="1:5" x14ac:dyDescent="0.25">
      <c r="A19" s="16"/>
      <c r="B19" s="17"/>
      <c r="C19" s="17"/>
      <c r="D19" s="17"/>
      <c r="E19" s="18"/>
    </row>
    <row r="20" spans="1:5" x14ac:dyDescent="0.25">
      <c r="A20" s="16"/>
      <c r="B20" s="17"/>
      <c r="C20" s="17"/>
      <c r="D20" s="17"/>
      <c r="E20" s="18"/>
    </row>
    <row r="21" spans="1:5" x14ac:dyDescent="0.25">
      <c r="A21" s="16"/>
      <c r="B21" s="17"/>
      <c r="C21" s="17"/>
      <c r="D21" s="17"/>
      <c r="E21" s="18"/>
    </row>
    <row r="22" spans="1:5" x14ac:dyDescent="0.25">
      <c r="A22" s="16"/>
      <c r="B22" s="17"/>
      <c r="C22" s="17"/>
      <c r="D22" s="17"/>
      <c r="E22" s="18"/>
    </row>
    <row r="23" spans="1:5" x14ac:dyDescent="0.25">
      <c r="A23" s="16"/>
      <c r="B23" s="17"/>
      <c r="C23" s="17"/>
      <c r="D23" s="17"/>
      <c r="E23" s="18"/>
    </row>
    <row r="24" spans="1:5" x14ac:dyDescent="0.25">
      <c r="A24" s="16"/>
      <c r="B24" s="17"/>
      <c r="C24" s="17"/>
      <c r="D24" s="17"/>
      <c r="E24" s="18"/>
    </row>
    <row r="25" spans="1:5" x14ac:dyDescent="0.25">
      <c r="A25" s="16"/>
      <c r="B25" s="17"/>
      <c r="C25" s="17"/>
      <c r="D25" s="17"/>
      <c r="E25" s="18"/>
    </row>
    <row r="26" spans="1:5" x14ac:dyDescent="0.25">
      <c r="A26" s="16"/>
      <c r="B26" s="17"/>
      <c r="C26" s="17"/>
      <c r="D26" s="17"/>
      <c r="E26" s="18"/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/>
  <dimension ref="A1:H34"/>
  <sheetViews>
    <sheetView zoomScaleNormal="100" workbookViewId="0">
      <selection activeCell="F39" sqref="F39"/>
    </sheetView>
  </sheetViews>
  <sheetFormatPr defaultRowHeight="15" x14ac:dyDescent="0.25"/>
  <cols>
    <col min="1" max="7" width="26.7109375" customWidth="1"/>
    <col min="8" max="8" width="28.140625" bestFit="1" customWidth="1"/>
  </cols>
  <sheetData>
    <row r="1" spans="1:8" ht="24.95" customHeight="1" thickBot="1" x14ac:dyDescent="0.3">
      <c r="A1" s="1" t="s">
        <v>50</v>
      </c>
    </row>
    <row r="2" spans="1:8" x14ac:dyDescent="0.25">
      <c r="A2" s="7" t="s">
        <v>13</v>
      </c>
      <c r="B2" s="8" t="s">
        <v>11</v>
      </c>
      <c r="C2" s="8" t="s">
        <v>12</v>
      </c>
      <c r="D2" s="8" t="s">
        <v>87</v>
      </c>
      <c r="E2" s="8" t="s">
        <v>14</v>
      </c>
      <c r="F2" s="72" t="s">
        <v>33</v>
      </c>
      <c r="G2" s="8" t="s">
        <v>86</v>
      </c>
      <c r="H2" s="75" t="s">
        <v>124</v>
      </c>
    </row>
    <row r="3" spans="1:8" x14ac:dyDescent="0.25">
      <c r="A3" s="4">
        <v>2015</v>
      </c>
      <c r="B3" s="2">
        <v>34.71</v>
      </c>
      <c r="C3" s="2">
        <v>42.44</v>
      </c>
      <c r="D3" s="2">
        <v>58.33</v>
      </c>
      <c r="E3" s="2"/>
      <c r="F3" s="3">
        <v>11.7</v>
      </c>
      <c r="G3" s="2">
        <v>649.65</v>
      </c>
      <c r="H3" s="73"/>
    </row>
    <row r="4" spans="1:8" x14ac:dyDescent="0.25">
      <c r="A4" s="4">
        <v>2016</v>
      </c>
      <c r="B4" s="2">
        <v>56.8</v>
      </c>
      <c r="C4" s="2">
        <v>47.65</v>
      </c>
      <c r="D4" s="2">
        <v>71.239999999999995</v>
      </c>
      <c r="E4" s="2"/>
      <c r="F4" s="3">
        <v>19.899999999999999</v>
      </c>
      <c r="G4" s="2">
        <v>663.75</v>
      </c>
      <c r="H4" s="73"/>
    </row>
    <row r="5" spans="1:8" x14ac:dyDescent="0.25">
      <c r="A5" s="4">
        <v>2017</v>
      </c>
      <c r="B5" s="2">
        <v>52.71</v>
      </c>
      <c r="C5" s="2">
        <v>47.83</v>
      </c>
      <c r="D5" s="2">
        <v>69.13</v>
      </c>
      <c r="E5" s="2"/>
      <c r="F5" s="3">
        <v>19.579999999999998</v>
      </c>
      <c r="G5" s="2">
        <v>640.41</v>
      </c>
      <c r="H5" s="73"/>
    </row>
    <row r="6" spans="1:8" x14ac:dyDescent="0.25">
      <c r="A6" s="4">
        <v>2018</v>
      </c>
      <c r="B6" s="2">
        <v>81.27</v>
      </c>
      <c r="C6" s="2">
        <v>43.356000000000002</v>
      </c>
      <c r="D6" s="2">
        <v>71.400000000000006</v>
      </c>
      <c r="E6" s="2"/>
      <c r="F6" s="3">
        <v>18.16</v>
      </c>
      <c r="G6" s="2">
        <v>671.08600000000001</v>
      </c>
      <c r="H6" s="73"/>
    </row>
    <row r="7" spans="1:8" x14ac:dyDescent="0.25">
      <c r="A7" s="4">
        <v>2019</v>
      </c>
      <c r="B7" s="2">
        <v>71.897999999999996</v>
      </c>
      <c r="C7" s="2">
        <v>47.807000000000002</v>
      </c>
      <c r="D7" s="2">
        <v>57.85</v>
      </c>
      <c r="E7" s="2"/>
      <c r="F7" s="3">
        <v>22.02</v>
      </c>
      <c r="G7" s="2">
        <v>584.81100000000004</v>
      </c>
      <c r="H7" s="73"/>
    </row>
    <row r="8" spans="1:8" x14ac:dyDescent="0.25">
      <c r="A8" s="4">
        <v>2020</v>
      </c>
      <c r="B8" s="2">
        <v>69.441000000000003</v>
      </c>
      <c r="C8" s="2">
        <v>78.435000000000002</v>
      </c>
      <c r="D8" s="2">
        <v>66.295000000000002</v>
      </c>
      <c r="E8" s="2"/>
      <c r="F8" s="3">
        <v>22.242999999999999</v>
      </c>
      <c r="G8" s="2">
        <v>599.49</v>
      </c>
      <c r="H8" s="73"/>
    </row>
    <row r="9" spans="1:8" x14ac:dyDescent="0.25">
      <c r="A9" s="4">
        <v>2021</v>
      </c>
      <c r="B9" s="2">
        <v>69.069999999999993</v>
      </c>
      <c r="C9" s="2">
        <v>70.769000000000005</v>
      </c>
      <c r="D9" s="2">
        <v>67.83</v>
      </c>
      <c r="E9" s="2"/>
      <c r="F9" s="3">
        <v>21.292999999999999</v>
      </c>
      <c r="G9" s="2">
        <v>533.38599999999997</v>
      </c>
      <c r="H9" s="73"/>
    </row>
    <row r="10" spans="1:8" x14ac:dyDescent="0.25">
      <c r="A10" s="4">
        <v>2022</v>
      </c>
      <c r="B10" s="2">
        <v>68.138999999999996</v>
      </c>
      <c r="C10" s="2">
        <v>79.239999999999995</v>
      </c>
      <c r="D10" s="2">
        <v>80.84</v>
      </c>
      <c r="E10" s="2">
        <v>0.48099999999999998</v>
      </c>
      <c r="F10" s="3">
        <v>15.683999999999999</v>
      </c>
      <c r="G10" s="2">
        <v>505.13299999999998</v>
      </c>
      <c r="H10" s="73"/>
    </row>
    <row r="11" spans="1:8" x14ac:dyDescent="0.25">
      <c r="A11" s="4">
        <v>2023</v>
      </c>
      <c r="B11" s="2">
        <v>65.19</v>
      </c>
      <c r="C11" s="2">
        <v>80.3</v>
      </c>
      <c r="D11" s="2">
        <v>73.05</v>
      </c>
      <c r="E11" s="2">
        <v>1.99</v>
      </c>
      <c r="F11" s="3">
        <v>19.901</v>
      </c>
      <c r="G11" s="2">
        <v>537.54700000000003</v>
      </c>
      <c r="H11" s="73">
        <v>42.4</v>
      </c>
    </row>
    <row r="12" spans="1:8" ht="15.75" thickBot="1" x14ac:dyDescent="0.3">
      <c r="A12" s="5">
        <v>2024</v>
      </c>
      <c r="B12" s="6">
        <v>46.17</v>
      </c>
      <c r="C12" s="6">
        <v>77.808000000000007</v>
      </c>
      <c r="D12" s="6">
        <v>66.287999999999997</v>
      </c>
      <c r="E12" s="6">
        <v>1.5920000000000001</v>
      </c>
      <c r="F12" s="9">
        <v>17.62</v>
      </c>
      <c r="G12" s="6">
        <v>561.25300000000004</v>
      </c>
      <c r="H12" s="74">
        <v>83.2</v>
      </c>
    </row>
    <row r="14" spans="1:8" ht="24.95" customHeight="1" thickBot="1" x14ac:dyDescent="0.3">
      <c r="A14" s="1" t="s">
        <v>51</v>
      </c>
    </row>
    <row r="15" spans="1:8" x14ac:dyDescent="0.25">
      <c r="A15" s="7" t="s">
        <v>13</v>
      </c>
      <c r="B15" s="8" t="s">
        <v>11</v>
      </c>
      <c r="C15" s="8" t="s">
        <v>12</v>
      </c>
      <c r="D15" s="8" t="s">
        <v>87</v>
      </c>
      <c r="E15" s="8" t="s">
        <v>14</v>
      </c>
      <c r="F15" s="72" t="s">
        <v>33</v>
      </c>
      <c r="G15" s="8" t="s">
        <v>86</v>
      </c>
      <c r="H15" s="75" t="s">
        <v>124</v>
      </c>
    </row>
    <row r="16" spans="1:8" x14ac:dyDescent="0.25">
      <c r="A16" s="4">
        <v>2015</v>
      </c>
      <c r="B16" s="2">
        <v>9.3432032301480454</v>
      </c>
      <c r="C16" s="2">
        <v>11.423956931359353</v>
      </c>
      <c r="D16" s="2">
        <v>15.701211305518166</v>
      </c>
      <c r="E16" s="2"/>
      <c r="F16" s="3">
        <v>3.1493943472409129</v>
      </c>
      <c r="G16" s="2">
        <v>174.87213997308211</v>
      </c>
      <c r="H16" s="73"/>
    </row>
    <row r="17" spans="1:8" x14ac:dyDescent="0.25">
      <c r="A17" s="4">
        <v>2016</v>
      </c>
      <c r="B17" s="2">
        <v>15.314100835804796</v>
      </c>
      <c r="C17" s="2">
        <v>12.847128606093284</v>
      </c>
      <c r="D17" s="2">
        <v>19.207333513076296</v>
      </c>
      <c r="E17" s="2"/>
      <c r="F17" s="3">
        <v>5.3653275815583701</v>
      </c>
      <c r="G17" s="2">
        <v>178.95659207333514</v>
      </c>
      <c r="H17" s="73"/>
    </row>
    <row r="18" spans="1:8" x14ac:dyDescent="0.25">
      <c r="A18" s="4">
        <v>2017</v>
      </c>
      <c r="B18" s="2">
        <v>14.242096730613344</v>
      </c>
      <c r="C18" s="2">
        <v>12.923534179951362</v>
      </c>
      <c r="D18" s="2">
        <v>18.678735476898133</v>
      </c>
      <c r="E18" s="2"/>
      <c r="F18" s="3">
        <v>5.2904620372872184</v>
      </c>
      <c r="G18" s="2">
        <v>173.03701702242637</v>
      </c>
      <c r="H18" s="73"/>
    </row>
    <row r="19" spans="1:8" x14ac:dyDescent="0.25">
      <c r="A19" s="4">
        <v>2018</v>
      </c>
      <c r="B19" s="2">
        <v>21.94114470842332</v>
      </c>
      <c r="C19" s="2">
        <v>11.705183585313172</v>
      </c>
      <c r="D19" s="2">
        <v>19.276457883369329</v>
      </c>
      <c r="E19" s="2"/>
      <c r="F19" s="3">
        <v>4.9028077753779673</v>
      </c>
      <c r="G19" s="2">
        <v>181.17872570194385</v>
      </c>
      <c r="H19" s="73"/>
    </row>
    <row r="20" spans="1:8" x14ac:dyDescent="0.25">
      <c r="A20" s="4">
        <v>2019</v>
      </c>
      <c r="B20" s="2">
        <v>19.447660265079787</v>
      </c>
      <c r="C20" s="2">
        <v>12.931295645117659</v>
      </c>
      <c r="D20" s="2">
        <v>15.647822558831482</v>
      </c>
      <c r="E20" s="2"/>
      <c r="F20" s="3">
        <v>5.9561806870435472</v>
      </c>
      <c r="G20" s="2">
        <v>158.18528536651337</v>
      </c>
      <c r="H20" s="73"/>
    </row>
    <row r="21" spans="1:8" x14ac:dyDescent="0.25">
      <c r="A21" s="4">
        <v>2020</v>
      </c>
      <c r="B21" s="2">
        <v>18.849348534201951</v>
      </c>
      <c r="C21" s="2">
        <v>21.29071661237785</v>
      </c>
      <c r="D21" s="2">
        <v>17.995385450597173</v>
      </c>
      <c r="E21" s="2"/>
      <c r="F21" s="3">
        <v>6.0377307274701382</v>
      </c>
      <c r="G21" s="2">
        <v>162.72801302931597</v>
      </c>
      <c r="H21" s="73"/>
    </row>
    <row r="22" spans="1:8" x14ac:dyDescent="0.25">
      <c r="A22" s="4">
        <v>2021</v>
      </c>
      <c r="B22" s="2">
        <v>18.577192038730495</v>
      </c>
      <c r="C22" s="2">
        <v>19.034158149542758</v>
      </c>
      <c r="D22" s="2">
        <v>18.243679397525547</v>
      </c>
      <c r="E22" s="2"/>
      <c r="F22" s="3">
        <v>5.7270037654652999</v>
      </c>
      <c r="G22" s="2">
        <v>143.46046261430877</v>
      </c>
      <c r="H22" s="73"/>
    </row>
    <row r="23" spans="1:8" x14ac:dyDescent="0.25">
      <c r="A23" s="4">
        <v>2022</v>
      </c>
      <c r="B23" s="2">
        <v>18.272727272727266</v>
      </c>
      <c r="C23" s="2">
        <v>21.249664789487795</v>
      </c>
      <c r="D23" s="2">
        <v>21.678734245105925</v>
      </c>
      <c r="E23" s="2">
        <v>0.12898900509519801</v>
      </c>
      <c r="F23" s="3">
        <v>4.2059533386966974</v>
      </c>
      <c r="G23" s="2">
        <v>135.46071332796996</v>
      </c>
      <c r="H23" s="73"/>
    </row>
    <row r="24" spans="1:8" x14ac:dyDescent="0.25">
      <c r="A24" s="4">
        <v>2023</v>
      </c>
      <c r="B24" s="2">
        <v>17.155263157894733</v>
      </c>
      <c r="C24" s="2">
        <v>21.131578947368421</v>
      </c>
      <c r="D24" s="2">
        <v>19.223684210526311</v>
      </c>
      <c r="E24" s="2">
        <v>0.52368421052631398</v>
      </c>
      <c r="F24" s="3">
        <v>5.2371052631578916</v>
      </c>
      <c r="G24" s="2">
        <v>141.45973684210526</v>
      </c>
      <c r="H24" s="73">
        <v>11.157894736842104</v>
      </c>
    </row>
    <row r="25" spans="1:8" ht="15.75" thickBot="1" x14ac:dyDescent="0.3">
      <c r="A25" s="5">
        <v>2024</v>
      </c>
      <c r="B25" s="6">
        <v>12.01405152224824</v>
      </c>
      <c r="C25" s="6">
        <v>20.246682279469162</v>
      </c>
      <c r="D25" s="6">
        <v>17.249024199843866</v>
      </c>
      <c r="E25" s="6">
        <v>0.41425969294821602</v>
      </c>
      <c r="F25" s="9">
        <v>4.5849596669268777</v>
      </c>
      <c r="G25" s="6">
        <v>146.04553734061929</v>
      </c>
      <c r="H25" s="74">
        <v>21.649752797293779</v>
      </c>
    </row>
    <row r="27" spans="1:8" ht="24.95" customHeight="1" thickBot="1" x14ac:dyDescent="0.3">
      <c r="A27" s="1" t="s">
        <v>52</v>
      </c>
    </row>
    <row r="28" spans="1:8" x14ac:dyDescent="0.25">
      <c r="A28" s="7" t="s">
        <v>10</v>
      </c>
      <c r="B28" s="8" t="s">
        <v>7</v>
      </c>
      <c r="C28" s="8" t="s">
        <v>8</v>
      </c>
      <c r="D28" s="8" t="s">
        <v>16</v>
      </c>
      <c r="E28" s="8" t="s">
        <v>9</v>
      </c>
      <c r="F28" s="8" t="s">
        <v>15</v>
      </c>
      <c r="G28" s="8" t="s">
        <v>92</v>
      </c>
      <c r="H28" s="75" t="s">
        <v>121</v>
      </c>
    </row>
    <row r="29" spans="1:8" x14ac:dyDescent="0.25">
      <c r="A29" s="4">
        <v>2024</v>
      </c>
      <c r="B29" s="2" t="s">
        <v>45</v>
      </c>
      <c r="C29" s="2">
        <v>12.01405152224824</v>
      </c>
      <c r="D29" s="2">
        <v>-29.968713323296026</v>
      </c>
      <c r="E29" s="2">
        <v>6.833203226645848</v>
      </c>
      <c r="F29" s="3">
        <v>4.6578194119177718</v>
      </c>
      <c r="G29" s="2">
        <v>0.52302888368462097</v>
      </c>
      <c r="H29" s="73"/>
    </row>
    <row r="30" spans="1:8" x14ac:dyDescent="0.25">
      <c r="A30" s="4">
        <v>2024</v>
      </c>
      <c r="B30" s="2" t="s">
        <v>46</v>
      </c>
      <c r="C30" s="2">
        <v>20.246682279469162</v>
      </c>
      <c r="D30" s="2">
        <v>-4.1875558381284979</v>
      </c>
      <c r="E30" s="2">
        <v>20.246682279469162</v>
      </c>
      <c r="F30" s="3"/>
      <c r="G30" s="2"/>
      <c r="H30" s="73"/>
    </row>
    <row r="31" spans="1:8" x14ac:dyDescent="0.25">
      <c r="A31" s="4">
        <v>2024</v>
      </c>
      <c r="B31" s="2" t="s">
        <v>150</v>
      </c>
      <c r="C31" s="2">
        <v>17.249024199843866</v>
      </c>
      <c r="D31" s="2">
        <v>-10.272016482673918</v>
      </c>
      <c r="E31" s="2">
        <v>17.249024199843866</v>
      </c>
      <c r="F31" s="3"/>
      <c r="G31" s="2"/>
      <c r="H31" s="73"/>
    </row>
    <row r="32" spans="1:8" x14ac:dyDescent="0.25">
      <c r="A32" s="4">
        <v>2024</v>
      </c>
      <c r="B32" s="2" t="s">
        <v>148</v>
      </c>
      <c r="C32" s="2">
        <v>0.41425969294821602</v>
      </c>
      <c r="D32" s="2">
        <v>-20.895134009888128</v>
      </c>
      <c r="E32" s="2">
        <v>0.41425969294821602</v>
      </c>
      <c r="F32" s="3"/>
      <c r="G32" s="2"/>
      <c r="H32" s="73"/>
    </row>
    <row r="33" spans="1:8" x14ac:dyDescent="0.25">
      <c r="A33" s="4">
        <v>2024</v>
      </c>
      <c r="B33" s="2" t="s">
        <v>149</v>
      </c>
      <c r="C33" s="2">
        <v>4.5849596669268777</v>
      </c>
      <c r="D33" s="2">
        <v>-12.452405736786364</v>
      </c>
      <c r="E33" s="2"/>
      <c r="F33" s="3">
        <v>4.5849596669268777</v>
      </c>
      <c r="G33" s="2"/>
      <c r="H33" s="73"/>
    </row>
    <row r="34" spans="1:8" ht="15.75" thickBot="1" x14ac:dyDescent="0.3">
      <c r="A34" s="92">
        <v>2024</v>
      </c>
      <c r="B34" s="93" t="s">
        <v>124</v>
      </c>
      <c r="C34" s="93">
        <v>21.649752797293779</v>
      </c>
      <c r="D34" s="93">
        <v>94.030803371972553</v>
      </c>
      <c r="E34" s="93"/>
      <c r="F34" s="94">
        <v>21.649752797293779</v>
      </c>
      <c r="G34" s="93"/>
      <c r="H34" s="91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/>
  <dimension ref="A1:I34"/>
  <sheetViews>
    <sheetView zoomScaleNormal="100" workbookViewId="0">
      <selection activeCell="L30" sqref="L30"/>
    </sheetView>
  </sheetViews>
  <sheetFormatPr defaultRowHeight="15" x14ac:dyDescent="0.25"/>
  <cols>
    <col min="1" max="8" width="20.7109375" customWidth="1"/>
    <col min="9" max="9" width="22.7109375" customWidth="1"/>
  </cols>
  <sheetData>
    <row r="1" spans="1:9" ht="15.75" thickBot="1" x14ac:dyDescent="0.3">
      <c r="A1" s="1" t="s">
        <v>94</v>
      </c>
    </row>
    <row r="2" spans="1:9" x14ac:dyDescent="0.25">
      <c r="A2" s="7" t="s">
        <v>44</v>
      </c>
      <c r="B2" s="8" t="s">
        <v>45</v>
      </c>
      <c r="C2" s="8" t="s">
        <v>46</v>
      </c>
      <c r="D2" s="8" t="s">
        <v>85</v>
      </c>
      <c r="E2" s="8" t="s">
        <v>32</v>
      </c>
      <c r="F2" s="8" t="s">
        <v>47</v>
      </c>
      <c r="G2" s="8" t="s">
        <v>86</v>
      </c>
      <c r="H2" s="75" t="s">
        <v>124</v>
      </c>
    </row>
    <row r="3" spans="1:9" x14ac:dyDescent="0.25">
      <c r="A3" s="28" t="s">
        <v>151</v>
      </c>
      <c r="B3" s="26">
        <v>4.4340349999999997</v>
      </c>
      <c r="C3" s="26">
        <v>17.007546000000001</v>
      </c>
      <c r="D3" s="26">
        <v>23.783501999999999</v>
      </c>
      <c r="E3" s="26">
        <v>0.20816999999999999</v>
      </c>
      <c r="F3" s="26">
        <v>3.6429870000000002</v>
      </c>
      <c r="G3" s="26">
        <v>152.814988</v>
      </c>
      <c r="H3" s="82">
        <v>20.900338000000001</v>
      </c>
    </row>
    <row r="4" spans="1:9" x14ac:dyDescent="0.25">
      <c r="A4" s="28" t="s">
        <v>152</v>
      </c>
      <c r="B4" s="26">
        <v>8.6807180000000006</v>
      </c>
      <c r="C4" s="26">
        <v>23.856362000000001</v>
      </c>
      <c r="D4" s="26">
        <v>17.111630999999999</v>
      </c>
      <c r="E4" s="26">
        <v>0</v>
      </c>
      <c r="F4" s="26">
        <v>5.5581569999999996</v>
      </c>
      <c r="G4" s="26">
        <v>133.87041300000001</v>
      </c>
      <c r="H4" s="82">
        <v>19.880300999999999</v>
      </c>
    </row>
    <row r="5" spans="1:9" x14ac:dyDescent="0.25">
      <c r="A5" s="28" t="s">
        <v>153</v>
      </c>
      <c r="B5" s="26">
        <v>15.029923999999999</v>
      </c>
      <c r="C5" s="26">
        <v>20.214414999999999</v>
      </c>
      <c r="D5" s="26">
        <v>17.40307</v>
      </c>
      <c r="E5" s="26">
        <v>0.60265400000000002</v>
      </c>
      <c r="F5" s="26">
        <v>5.4748890000000001</v>
      </c>
      <c r="G5" s="26">
        <v>161.51964599999999</v>
      </c>
      <c r="H5" s="82">
        <v>24.709862000000001</v>
      </c>
    </row>
    <row r="6" spans="1:9" x14ac:dyDescent="0.25">
      <c r="A6" s="28" t="s">
        <v>154</v>
      </c>
      <c r="B6" s="26">
        <v>19.911527</v>
      </c>
      <c r="C6" s="26">
        <v>19.908404000000001</v>
      </c>
      <c r="D6" s="26">
        <v>10.697892</v>
      </c>
      <c r="E6" s="26">
        <v>0.84621299999999999</v>
      </c>
      <c r="F6" s="26">
        <v>3.6638039999999998</v>
      </c>
      <c r="G6" s="26">
        <v>135.977101</v>
      </c>
      <c r="H6" s="82">
        <v>21.108508</v>
      </c>
    </row>
    <row r="7" spans="1:9" ht="15.75" thickBot="1" x14ac:dyDescent="0.3">
      <c r="A7" s="29" t="s">
        <v>155</v>
      </c>
      <c r="B7" s="27">
        <v>20.650532999999999</v>
      </c>
      <c r="C7" s="27">
        <v>16.357012000000001</v>
      </c>
      <c r="D7" s="27">
        <v>13.468643999999999</v>
      </c>
      <c r="E7" s="27">
        <v>0.60889899999999997</v>
      </c>
      <c r="F7" s="27">
        <v>6.1576890000000004</v>
      </c>
      <c r="G7" s="27">
        <v>149.112672</v>
      </c>
      <c r="H7" s="84">
        <v>16.69529</v>
      </c>
    </row>
    <row r="9" spans="1:9" ht="15.75" thickBot="1" x14ac:dyDescent="0.3">
      <c r="A9" s="1" t="str">
        <f>"04-02 Výtěžnost obce [kg/obyv./rok] za poslední uzavřený rok "&amp;A11&amp;" ve srovnání s velikostními skupinami"</f>
        <v>04-02 Výtěžnost obce [kg/obyv./rok] za poslední uzavřený rok 2024 ve srovnání s velikostními skupinami</v>
      </c>
    </row>
    <row r="10" spans="1:9" x14ac:dyDescent="0.25">
      <c r="A10" s="7" t="s">
        <v>48</v>
      </c>
      <c r="B10" s="8" t="s">
        <v>49</v>
      </c>
      <c r="C10" s="8" t="s">
        <v>45</v>
      </c>
      <c r="D10" s="8" t="s">
        <v>46</v>
      </c>
      <c r="E10" s="8" t="s">
        <v>85</v>
      </c>
      <c r="F10" s="8" t="s">
        <v>32</v>
      </c>
      <c r="G10" s="8" t="s">
        <v>47</v>
      </c>
      <c r="H10" s="8" t="s">
        <v>86</v>
      </c>
      <c r="I10" s="75" t="s">
        <v>124</v>
      </c>
    </row>
    <row r="11" spans="1:9" x14ac:dyDescent="0.25">
      <c r="A11" s="33">
        <v>2024</v>
      </c>
      <c r="B11" s="23" t="s">
        <v>129</v>
      </c>
      <c r="C11" s="26">
        <v>12.014051</v>
      </c>
      <c r="D11" s="26">
        <v>20.246682</v>
      </c>
      <c r="E11" s="26">
        <v>17.249023999999999</v>
      </c>
      <c r="F11" s="26">
        <v>0.41425899999999999</v>
      </c>
      <c r="G11" s="26">
        <v>4.5849589999999996</v>
      </c>
      <c r="H11" s="26">
        <v>146.045537</v>
      </c>
      <c r="I11" s="82">
        <v>21.649751999999999</v>
      </c>
    </row>
    <row r="12" spans="1:9" x14ac:dyDescent="0.25">
      <c r="A12" s="33">
        <v>2024</v>
      </c>
      <c r="B12" s="23" t="s">
        <v>156</v>
      </c>
      <c r="C12" s="26">
        <v>22.199843000000001</v>
      </c>
      <c r="D12" s="26">
        <v>20.492979999999999</v>
      </c>
      <c r="E12" s="26">
        <v>16.011807999999998</v>
      </c>
      <c r="F12" s="26">
        <v>0.41159200000000001</v>
      </c>
      <c r="G12" s="26">
        <v>12.495005000000001</v>
      </c>
      <c r="H12" s="26">
        <v>178.40048100000001</v>
      </c>
      <c r="I12" s="82">
        <v>9.1261930000000007</v>
      </c>
    </row>
    <row r="13" spans="1:9" x14ac:dyDescent="0.25">
      <c r="A13" s="33">
        <v>2024</v>
      </c>
      <c r="B13" s="23" t="s">
        <v>131</v>
      </c>
      <c r="C13" s="26">
        <v>21.49971</v>
      </c>
      <c r="D13" s="26">
        <v>16.384467000000001</v>
      </c>
      <c r="E13" s="26">
        <v>15.117528</v>
      </c>
      <c r="F13" s="26">
        <v>0.45702500000000001</v>
      </c>
      <c r="G13" s="26">
        <v>18.878052</v>
      </c>
      <c r="H13" s="26">
        <v>164.40142399999999</v>
      </c>
      <c r="I13" s="82">
        <v>11.081886000000001</v>
      </c>
    </row>
    <row r="14" spans="1:9" x14ac:dyDescent="0.25">
      <c r="A14" s="33">
        <v>2024</v>
      </c>
      <c r="B14" s="23" t="s">
        <v>157</v>
      </c>
      <c r="C14" s="26">
        <v>22.112020000000001</v>
      </c>
      <c r="D14" s="26">
        <v>14.859508999999999</v>
      </c>
      <c r="E14" s="26">
        <v>14.288425</v>
      </c>
      <c r="F14" s="26">
        <v>0.30365399999999998</v>
      </c>
      <c r="G14" s="26">
        <v>3.4525730000000001</v>
      </c>
      <c r="H14" s="26">
        <v>159.54943499999999</v>
      </c>
      <c r="I14" s="82">
        <v>4.8201090000000004</v>
      </c>
    </row>
    <row r="15" spans="1:9" ht="15.75" thickBot="1" x14ac:dyDescent="0.3">
      <c r="A15" s="34">
        <v>2024</v>
      </c>
      <c r="B15" s="25" t="s">
        <v>158</v>
      </c>
      <c r="C15" s="27">
        <v>22.553691000000001</v>
      </c>
      <c r="D15" s="27">
        <v>18.074202</v>
      </c>
      <c r="E15" s="27">
        <v>14.833539999999999</v>
      </c>
      <c r="F15" s="27">
        <v>0.37826199999999999</v>
      </c>
      <c r="G15" s="27">
        <v>13.424279</v>
      </c>
      <c r="H15" s="27">
        <v>179.059797</v>
      </c>
      <c r="I15" s="84">
        <v>7.5958709999999998</v>
      </c>
    </row>
    <row r="17" spans="1:9" ht="15.75" thickBot="1" x14ac:dyDescent="0.3">
      <c r="A17" s="1" t="str">
        <f>"04-03 Výtěžnost obce [kg/obyv./rok] z výkazu za období "&amp;A19&amp;" ve srovnání s velikostními skupinami"</f>
        <v>04-03 Výtěžnost obce [kg/obyv./rok] z výkazu za období 2024Q4 ve srovnání s velikostními skupinami</v>
      </c>
    </row>
    <row r="18" spans="1:9" x14ac:dyDescent="0.25">
      <c r="A18" s="7" t="s">
        <v>44</v>
      </c>
      <c r="B18" s="8" t="s">
        <v>49</v>
      </c>
      <c r="C18" s="8" t="s">
        <v>45</v>
      </c>
      <c r="D18" s="8" t="s">
        <v>46</v>
      </c>
      <c r="E18" s="8" t="s">
        <v>85</v>
      </c>
      <c r="F18" s="8" t="s">
        <v>32</v>
      </c>
      <c r="G18" s="8" t="s">
        <v>47</v>
      </c>
      <c r="H18" s="8" t="s">
        <v>86</v>
      </c>
      <c r="I18" s="75" t="s">
        <v>124</v>
      </c>
    </row>
    <row r="19" spans="1:9" x14ac:dyDescent="0.25">
      <c r="A19" s="22" t="s">
        <v>154</v>
      </c>
      <c r="B19" s="23" t="s">
        <v>129</v>
      </c>
      <c r="C19" s="26">
        <v>19.911527</v>
      </c>
      <c r="D19" s="26">
        <v>19.908404000000001</v>
      </c>
      <c r="E19" s="26">
        <v>10.697892</v>
      </c>
      <c r="F19" s="26">
        <v>0.84621299999999999</v>
      </c>
      <c r="G19" s="26">
        <v>3.6638039999999998</v>
      </c>
      <c r="H19" s="26">
        <v>135.977101</v>
      </c>
      <c r="I19" s="82">
        <v>21.108508</v>
      </c>
    </row>
    <row r="20" spans="1:9" x14ac:dyDescent="0.25">
      <c r="A20" s="22" t="s">
        <v>154</v>
      </c>
      <c r="B20" s="23" t="s">
        <v>156</v>
      </c>
      <c r="C20" s="26">
        <v>23.436554999999998</v>
      </c>
      <c r="D20" s="26">
        <v>19.950710999999998</v>
      </c>
      <c r="E20" s="26">
        <v>15.111767</v>
      </c>
      <c r="F20" s="26">
        <v>0.412912</v>
      </c>
      <c r="G20" s="26">
        <v>12.642844</v>
      </c>
      <c r="H20" s="26">
        <v>182.45142200000001</v>
      </c>
      <c r="I20" s="82">
        <v>8.6353799999999996</v>
      </c>
    </row>
    <row r="21" spans="1:9" x14ac:dyDescent="0.25">
      <c r="A21" s="22" t="s">
        <v>154</v>
      </c>
      <c r="B21" s="23" t="s">
        <v>131</v>
      </c>
      <c r="C21" s="26">
        <v>22.751594000000001</v>
      </c>
      <c r="D21" s="26">
        <v>16.211217999999999</v>
      </c>
      <c r="E21" s="26">
        <v>14.23142</v>
      </c>
      <c r="F21" s="26">
        <v>0.42375200000000002</v>
      </c>
      <c r="G21" s="26">
        <v>18.360358000000002</v>
      </c>
      <c r="H21" s="26">
        <v>166.92787799999999</v>
      </c>
      <c r="I21" s="82">
        <v>10.973406000000001</v>
      </c>
    </row>
    <row r="22" spans="1:9" x14ac:dyDescent="0.25">
      <c r="A22" s="22" t="s">
        <v>154</v>
      </c>
      <c r="B22" s="23" t="s">
        <v>157</v>
      </c>
      <c r="C22" s="26">
        <v>23.475086000000001</v>
      </c>
      <c r="D22" s="26">
        <v>14.773004</v>
      </c>
      <c r="E22" s="26">
        <v>13.659125</v>
      </c>
      <c r="F22" s="26">
        <v>0.50839800000000002</v>
      </c>
      <c r="G22" s="26">
        <v>3.4199950000000001</v>
      </c>
      <c r="H22" s="26">
        <v>164.29578799999999</v>
      </c>
      <c r="I22" s="82">
        <v>5.5780349999999999</v>
      </c>
    </row>
    <row r="23" spans="1:9" ht="15.75" thickBot="1" x14ac:dyDescent="0.3">
      <c r="A23" s="24" t="s">
        <v>154</v>
      </c>
      <c r="B23" s="25" t="s">
        <v>159</v>
      </c>
      <c r="C23" s="27">
        <v>23.914709999999999</v>
      </c>
      <c r="D23" s="27">
        <v>17.825485</v>
      </c>
      <c r="E23" s="27">
        <v>14.488789000000001</v>
      </c>
      <c r="F23" s="27">
        <v>0.38541199999999998</v>
      </c>
      <c r="G23" s="27">
        <v>14.375752</v>
      </c>
      <c r="H23" s="27">
        <v>181.54711499999999</v>
      </c>
      <c r="I23" s="84">
        <v>7.60609</v>
      </c>
    </row>
    <row r="25" spans="1:9" ht="15.75" thickBot="1" x14ac:dyDescent="0.3">
      <c r="A25" s="1" t="s">
        <v>93</v>
      </c>
    </row>
    <row r="26" spans="1:9" x14ac:dyDescent="0.25">
      <c r="A26" s="7" t="s">
        <v>44</v>
      </c>
      <c r="B26" s="8" t="s">
        <v>45</v>
      </c>
      <c r="C26" s="8" t="s">
        <v>46</v>
      </c>
      <c r="D26" s="8" t="s">
        <v>85</v>
      </c>
      <c r="E26" s="8" t="s">
        <v>32</v>
      </c>
      <c r="F26" s="8" t="s">
        <v>47</v>
      </c>
      <c r="G26" s="8" t="s">
        <v>86</v>
      </c>
      <c r="H26" s="75" t="s">
        <v>124</v>
      </c>
    </row>
    <row r="27" spans="1:9" x14ac:dyDescent="0.25">
      <c r="A27" s="28" t="s">
        <v>125</v>
      </c>
      <c r="B27" s="26">
        <v>14.747368</v>
      </c>
      <c r="C27" s="26">
        <v>27.126315000000002</v>
      </c>
      <c r="D27" s="26">
        <v>17.399999999999999</v>
      </c>
      <c r="E27" s="26">
        <v>0.62105200000000005</v>
      </c>
      <c r="F27" s="26">
        <v>5.9094730000000002</v>
      </c>
      <c r="G27" s="26">
        <v>131.72421</v>
      </c>
      <c r="H27" s="82">
        <v>25.136842000000001</v>
      </c>
    </row>
    <row r="28" spans="1:9" x14ac:dyDescent="0.25">
      <c r="A28" s="28" t="s">
        <v>126</v>
      </c>
      <c r="B28" s="26">
        <v>19.073684</v>
      </c>
      <c r="C28" s="26">
        <v>21.094736000000001</v>
      </c>
      <c r="D28" s="26">
        <v>19.852630999999999</v>
      </c>
      <c r="E28" s="26">
        <v>0.65263099999999996</v>
      </c>
      <c r="F28" s="26">
        <v>6.3789470000000001</v>
      </c>
      <c r="G28" s="26">
        <v>143.33789400000001</v>
      </c>
      <c r="H28" s="82">
        <v>6.1894729999999996</v>
      </c>
    </row>
    <row r="29" spans="1:9" x14ac:dyDescent="0.25">
      <c r="A29" s="28" t="s">
        <v>127</v>
      </c>
      <c r="B29" s="26">
        <v>19.010525999999999</v>
      </c>
      <c r="C29" s="26">
        <v>18.115788999999999</v>
      </c>
      <c r="D29" s="26">
        <v>21.115788999999999</v>
      </c>
      <c r="E29" s="26">
        <v>0.63157799999999997</v>
      </c>
      <c r="F29" s="26">
        <v>4.9052629999999997</v>
      </c>
      <c r="G29" s="26">
        <v>132.632631</v>
      </c>
      <c r="H29" s="82">
        <v>13.305263</v>
      </c>
    </row>
    <row r="30" spans="1:9" x14ac:dyDescent="0.25">
      <c r="A30" s="28" t="s">
        <v>151</v>
      </c>
      <c r="B30" s="26">
        <v>4.4340349999999997</v>
      </c>
      <c r="C30" s="26">
        <v>17.007546000000001</v>
      </c>
      <c r="D30" s="26">
        <v>23.783501999999999</v>
      </c>
      <c r="E30" s="26">
        <v>0.20816999999999999</v>
      </c>
      <c r="F30" s="26">
        <v>3.6429870000000002</v>
      </c>
      <c r="G30" s="26">
        <v>152.814988</v>
      </c>
      <c r="H30" s="82">
        <v>20.900338000000001</v>
      </c>
    </row>
    <row r="31" spans="1:9" x14ac:dyDescent="0.25">
      <c r="A31" s="65" t="s">
        <v>152</v>
      </c>
      <c r="B31" s="66">
        <v>8.6807180000000006</v>
      </c>
      <c r="C31" s="66">
        <v>23.856362000000001</v>
      </c>
      <c r="D31" s="66">
        <v>17.111630999999999</v>
      </c>
      <c r="E31" s="66"/>
      <c r="F31" s="66">
        <v>5.5581569999999996</v>
      </c>
      <c r="G31" s="66">
        <v>133.87041300000001</v>
      </c>
      <c r="H31" s="83">
        <v>19.880300999999999</v>
      </c>
    </row>
    <row r="32" spans="1:9" x14ac:dyDescent="0.25">
      <c r="A32" s="65" t="s">
        <v>153</v>
      </c>
      <c r="B32" s="66">
        <v>15.029923999999999</v>
      </c>
      <c r="C32" s="66">
        <v>20.214414999999999</v>
      </c>
      <c r="D32" s="66">
        <v>17.40307</v>
      </c>
      <c r="E32" s="66">
        <v>0.60265400000000002</v>
      </c>
      <c r="F32" s="66">
        <v>5.4748890000000001</v>
      </c>
      <c r="G32" s="66">
        <v>161.51964599999999</v>
      </c>
      <c r="H32" s="83">
        <v>24.709862000000001</v>
      </c>
    </row>
    <row r="33" spans="1:8" x14ac:dyDescent="0.25">
      <c r="A33" s="65" t="s">
        <v>154</v>
      </c>
      <c r="B33" s="66">
        <v>19.911527</v>
      </c>
      <c r="C33" s="66">
        <v>19.908404000000001</v>
      </c>
      <c r="D33" s="66">
        <v>10.697892</v>
      </c>
      <c r="E33" s="66">
        <v>0.84621299999999999</v>
      </c>
      <c r="F33" s="66">
        <v>3.6638039999999998</v>
      </c>
      <c r="G33" s="66">
        <v>135.977101</v>
      </c>
      <c r="H33" s="83">
        <v>21.108508</v>
      </c>
    </row>
    <row r="34" spans="1:8" ht="15.75" thickBot="1" x14ac:dyDescent="0.3">
      <c r="A34" s="29" t="s">
        <v>155</v>
      </c>
      <c r="B34" s="27">
        <v>20.650532999999999</v>
      </c>
      <c r="C34" s="27">
        <v>16.357012000000001</v>
      </c>
      <c r="D34" s="27">
        <v>13.468643999999999</v>
      </c>
      <c r="E34" s="27">
        <v>0.60889899999999997</v>
      </c>
      <c r="F34" s="27">
        <v>6.1576890000000004</v>
      </c>
      <c r="G34" s="27">
        <v>149.112672</v>
      </c>
      <c r="H34" s="84">
        <v>16.69529</v>
      </c>
    </row>
  </sheetData>
  <pageMargins left="0.7" right="0.7" top="0.78740157499999996" bottom="0.78740157499999996" header="0.3" footer="0.3"/>
  <pageSetup paperSize="9" scale="82" orientation="portrait" r:id="rId1"/>
  <colBreaks count="1" manualBreakCount="1">
    <brk id="4" max="3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3"/>
  <dimension ref="A1:B12"/>
  <sheetViews>
    <sheetView zoomScaleNormal="100" workbookViewId="0">
      <selection activeCell="U30" sqref="U30"/>
    </sheetView>
  </sheetViews>
  <sheetFormatPr defaultRowHeight="15" x14ac:dyDescent="0.25"/>
  <cols>
    <col min="1" max="1" width="8.42578125" customWidth="1"/>
    <col min="2" max="3" width="20.7109375" customWidth="1"/>
  </cols>
  <sheetData>
    <row r="1" spans="1:2" ht="15.75" thickBot="1" x14ac:dyDescent="0.3">
      <c r="A1" s="1" t="s">
        <v>57</v>
      </c>
    </row>
    <row r="2" spans="1:2" x14ac:dyDescent="0.25">
      <c r="A2" s="7" t="s">
        <v>48</v>
      </c>
      <c r="B2" s="8" t="s">
        <v>56</v>
      </c>
    </row>
    <row r="3" spans="1:2" x14ac:dyDescent="0.25">
      <c r="A3" s="28">
        <v>2015</v>
      </c>
      <c r="B3" s="26">
        <v>3715</v>
      </c>
    </row>
    <row r="4" spans="1:2" x14ac:dyDescent="0.25">
      <c r="A4" s="28">
        <v>2016</v>
      </c>
      <c r="B4" s="26">
        <v>3709</v>
      </c>
    </row>
    <row r="5" spans="1:2" x14ac:dyDescent="0.25">
      <c r="A5" s="28">
        <v>2017</v>
      </c>
      <c r="B5" s="26">
        <v>3701</v>
      </c>
    </row>
    <row r="6" spans="1:2" x14ac:dyDescent="0.25">
      <c r="A6" s="28">
        <v>2018</v>
      </c>
      <c r="B6" s="26">
        <v>3704</v>
      </c>
    </row>
    <row r="7" spans="1:2" x14ac:dyDescent="0.25">
      <c r="A7" s="28">
        <v>2019</v>
      </c>
      <c r="B7" s="26">
        <v>3697</v>
      </c>
    </row>
    <row r="8" spans="1:2" x14ac:dyDescent="0.25">
      <c r="A8" s="28">
        <v>2020</v>
      </c>
      <c r="B8" s="26">
        <v>3684</v>
      </c>
    </row>
    <row r="9" spans="1:2" x14ac:dyDescent="0.25">
      <c r="A9" s="28">
        <v>2021</v>
      </c>
      <c r="B9" s="26">
        <v>3718</v>
      </c>
    </row>
    <row r="10" spans="1:2" x14ac:dyDescent="0.25">
      <c r="A10" s="28">
        <v>2022</v>
      </c>
      <c r="B10" s="26">
        <v>3729</v>
      </c>
    </row>
    <row r="11" spans="1:2" x14ac:dyDescent="0.25">
      <c r="A11" s="28">
        <v>2023</v>
      </c>
      <c r="B11" s="26">
        <v>3800</v>
      </c>
    </row>
    <row r="12" spans="1:2" x14ac:dyDescent="0.25">
      <c r="A12" s="28">
        <v>2024</v>
      </c>
      <c r="B12" s="26">
        <v>3843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3</vt:i4>
      </vt:variant>
    </vt:vector>
  </HeadingPairs>
  <TitlesOfParts>
    <vt:vector size="14" baseType="lpstr">
      <vt:lpstr>01 - Info</vt:lpstr>
      <vt:lpstr>02 - Výtěžnost</vt:lpstr>
      <vt:lpstr>03 - Množství</vt:lpstr>
      <vt:lpstr>Data_01</vt:lpstr>
      <vt:lpstr>Data_02_Nádoby z výkazu</vt:lpstr>
      <vt:lpstr>Data_02_Nádoby zapůjčené</vt:lpstr>
      <vt:lpstr>Data_03_Množství</vt:lpstr>
      <vt:lpstr>Data_04_Výtěžnost</vt:lpstr>
      <vt:lpstr>Data_05_počet obyvatel</vt:lpstr>
      <vt:lpstr>Data_06_Měrná hmotnost</vt:lpstr>
      <vt:lpstr>Data_07_dostupnost sběrné sítě</vt:lpstr>
      <vt:lpstr>'02 - Výtěžnost'!Názvy_tisku</vt:lpstr>
      <vt:lpstr>'02 - Výtěžnost'!Oblast_tisku</vt:lpstr>
      <vt:lpstr>'Data_06_Měrná hmotnost'!Oblast_tisku</vt:lpstr>
    </vt:vector>
  </TitlesOfParts>
  <Company>EKO-KOM,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Karta obce verze 1.21</dc:title>
  <dc:creator>Tomas.Zastera@ekokom.cz</dc:creator>
  <cp:lastModifiedBy>Kamila Kostřicová, referentka OTH MěÚ Fryšták</cp:lastModifiedBy>
  <cp:lastPrinted>2024-01-24T07:43:49Z</cp:lastPrinted>
  <dcterms:created xsi:type="dcterms:W3CDTF">2017-02-07T12:41:08Z</dcterms:created>
  <dcterms:modified xsi:type="dcterms:W3CDTF">2025-05-14T11:49:01Z</dcterms:modified>
</cp:coreProperties>
</file>